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A:\DCG1B_2024\bgokkayak\"/>
    </mc:Choice>
  </mc:AlternateContent>
  <bookViews>
    <workbookView xWindow="0" yWindow="0" windowWidth="28800" windowHeight="12330" activeTab="4"/>
  </bookViews>
  <sheets>
    <sheet name="appl 1" sheetId="6" r:id="rId1"/>
    <sheet name="appl 2" sheetId="7" r:id="rId2"/>
    <sheet name="Applic 1 et 2" sheetId="8" r:id="rId3"/>
    <sheet name="appli 3" sheetId="1" r:id="rId4"/>
    <sheet name="appl 4" sheetId="2" r:id="rId5"/>
    <sheet name="appl 5" sheetId="3" r:id="rId6"/>
    <sheet name="appl 6" sheetId="4" r:id="rId7"/>
    <sheet name="appl 7" sheetId="5" r:id="rId8"/>
  </sheets>
  <externalReferences>
    <externalReference r:id="rId9"/>
  </externalReferences>
  <definedNames>
    <definedName name="baremeprimeenfant">'appl 7'!$C$3:$F$13</definedName>
    <definedName name="codeposte">'appl 4'!$K$2:$L$6</definedName>
    <definedName name="Étude">'appli 3'!$A$10:$A$15</definedName>
    <definedName name="expérience">'appli 3'!$B$9:$G$9</definedName>
    <definedName name="intervention">'[1]Appl 1'!$C$5:$N$24</definedName>
    <definedName name="ListeV">'appl 2'!$A$4:$A$23</definedName>
    <definedName name="prime">'appl 4'!$F$20:$J$23</definedName>
    <definedName name="Salaires">'appli 3'!$B$10:$G$15</definedName>
    <definedName name="table_representant">'appl 6'!$G$2:$H$6</definedName>
    <definedName name="taux_commission">'appl 6'!$B$2:$E$6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K5" i="5" l="1"/>
  <c r="K2" i="5"/>
  <c r="K3" i="5"/>
  <c r="K4" i="5"/>
  <c r="D20" i="4"/>
  <c r="D12" i="4"/>
  <c r="D13" i="4"/>
  <c r="D11" i="4"/>
  <c r="F11" i="4"/>
  <c r="E11" i="4"/>
  <c r="B13" i="4"/>
  <c r="B12" i="4"/>
  <c r="B11" i="4"/>
  <c r="F2" i="3"/>
  <c r="E2" i="3"/>
  <c r="E16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Q4" i="8" l="1"/>
  <c r="D3" i="7"/>
  <c r="Q4" i="6"/>
</calcChain>
</file>

<file path=xl/sharedStrings.xml><?xml version="1.0" encoding="utf-8"?>
<sst xmlns="http://schemas.openxmlformats.org/spreadsheetml/2006/main" count="145" uniqueCount="100">
  <si>
    <t>Utilisation basique de INDEX</t>
  </si>
  <si>
    <t>Salaire avec</t>
  </si>
  <si>
    <t>Utilisation combinée de INDEX - EQUIV</t>
  </si>
  <si>
    <t>Nom</t>
  </si>
  <si>
    <t>Fonction</t>
  </si>
  <si>
    <t>Catégorie</t>
  </si>
  <si>
    <t>Zone géographique</t>
  </si>
  <si>
    <t>Prime</t>
  </si>
  <si>
    <t>type de poste</t>
  </si>
  <si>
    <t>code</t>
  </si>
  <si>
    <t>salarié1</t>
  </si>
  <si>
    <t>VENDEUR</t>
  </si>
  <si>
    <t>CHAUFFEUR</t>
  </si>
  <si>
    <t>salarié2</t>
  </si>
  <si>
    <t>DIRECTEUR D’AGENCE</t>
  </si>
  <si>
    <t>salarié3</t>
  </si>
  <si>
    <t>SOUS DIRECTEUR</t>
  </si>
  <si>
    <t>SECRETAIRE</t>
  </si>
  <si>
    <t>salarié4</t>
  </si>
  <si>
    <t>salarié5</t>
  </si>
  <si>
    <t>salarié6</t>
  </si>
  <si>
    <t>salarié7</t>
  </si>
  <si>
    <t>salarié8</t>
  </si>
  <si>
    <t>salarié9</t>
  </si>
  <si>
    <t>salarié10</t>
  </si>
  <si>
    <t>salarié11</t>
  </si>
  <si>
    <t>salarié12</t>
  </si>
  <si>
    <t>salarié13</t>
  </si>
  <si>
    <t>salarié14</t>
  </si>
  <si>
    <t>salarié15</t>
  </si>
  <si>
    <t>zone géographique</t>
  </si>
  <si>
    <t>catégorie</t>
  </si>
  <si>
    <t>distance</t>
  </si>
  <si>
    <t>tonnage</t>
  </si>
  <si>
    <t>coût/t/100km</t>
  </si>
  <si>
    <t>coût total</t>
  </si>
  <si>
    <t>coût en €/T par tranche de 100 km</t>
  </si>
  <si>
    <t>zone 1</t>
  </si>
  <si>
    <t>zone 2</t>
  </si>
  <si>
    <t>zone 3</t>
  </si>
  <si>
    <t>zone 4</t>
  </si>
  <si>
    <t>tranche de  CA</t>
  </si>
  <si>
    <t>nom du représentant</t>
  </si>
  <si>
    <t>Code zone</t>
  </si>
  <si>
    <t>CA</t>
  </si>
  <si>
    <t>commission attribuée</t>
  </si>
  <si>
    <t>DURANT</t>
  </si>
  <si>
    <t>NASAL</t>
  </si>
  <si>
    <t>DECLICA</t>
  </si>
  <si>
    <t>total des commissions</t>
  </si>
  <si>
    <t>Nombre d'enfants</t>
  </si>
  <si>
    <t>nom du salarié</t>
  </si>
  <si>
    <t>Nombre d'enfant</t>
  </si>
  <si>
    <t>ancienneté</t>
  </si>
  <si>
    <t>prime annuelle</t>
  </si>
  <si>
    <t>A</t>
  </si>
  <si>
    <t>B</t>
  </si>
  <si>
    <t>C</t>
  </si>
  <si>
    <t>D</t>
  </si>
  <si>
    <t>codes salariés</t>
  </si>
  <si>
    <t>Numéro de mois</t>
  </si>
  <si>
    <t xml:space="preserve">Code salarié : </t>
  </si>
  <si>
    <t>Mois n° :</t>
  </si>
  <si>
    <t>Nb d'interventions :</t>
  </si>
  <si>
    <t>Alaurd</t>
  </si>
  <si>
    <t>Amelia</t>
  </si>
  <si>
    <t>Mombel</t>
  </si>
  <si>
    <t>Tort</t>
  </si>
  <si>
    <t>Castain</t>
  </si>
  <si>
    <t>Ibanez</t>
  </si>
  <si>
    <t>Sondaz</t>
  </si>
  <si>
    <t>Boussy</t>
  </si>
  <si>
    <t>Sylvaner</t>
  </si>
  <si>
    <t>Capo</t>
  </si>
  <si>
    <t>Leprince</t>
  </si>
  <si>
    <t>Dejour</t>
  </si>
  <si>
    <t>Lavam</t>
  </si>
  <si>
    <t>Fender</t>
  </si>
  <si>
    <t>Montbrun</t>
  </si>
  <si>
    <t>Demri</t>
  </si>
  <si>
    <t>Duhamel</t>
  </si>
  <si>
    <t>Manfin</t>
  </si>
  <si>
    <t>Nanivet</t>
  </si>
  <si>
    <t>Roux</t>
  </si>
  <si>
    <t>Position :</t>
  </si>
  <si>
    <t>roux</t>
  </si>
  <si>
    <t>Tranche de kilométrage</t>
  </si>
  <si>
    <t>Tranches de tonnage (plancher et plafond)</t>
  </si>
  <si>
    <t>Plancher</t>
  </si>
  <si>
    <t>Plafond</t>
  </si>
  <si>
    <t>MAKLOUD</t>
  </si>
  <si>
    <t>THIERREZ</t>
  </si>
  <si>
    <t>an(s) d'ancienneté =</t>
  </si>
  <si>
    <t xml:space="preserve">an(s) d'études et </t>
  </si>
  <si>
    <t>Nom du salarié :</t>
  </si>
  <si>
    <t>Salariés</t>
  </si>
  <si>
    <t>Utilisation combinée de INDEX et EQUIV</t>
  </si>
  <si>
    <t xml:space="preserve">Nom  du salarié : </t>
  </si>
  <si>
    <t>Nom des salariés</t>
  </si>
  <si>
    <t>Expérience                  Étude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</si>
</sst>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0&quot;   &quot;"/>
    <numFmt numFmtId="165" formatCode="0.00&quot;   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0" fillId="0" borderId="1" xfId="0" applyFont="1" applyBorder="1"/>
    <xf numFmtId="3" fontId="10" fillId="0" borderId="1" xfId="0" applyNumberFormat="1" applyFont="1" applyBorder="1"/>
    <xf numFmtId="3" fontId="10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10" fillId="6" borderId="1" xfId="0" applyFont="1" applyFill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/>
    <xf numFmtId="165" fontId="10" fillId="0" borderId="1" xfId="0" applyNumberFormat="1" applyFont="1" applyBorder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3" fontId="12" fillId="0" borderId="1" xfId="1" applyNumberFormat="1" applyFont="1" applyBorder="1" applyAlignment="1">
      <alignment horizontal="center"/>
    </xf>
    <xf numFmtId="9" fontId="12" fillId="0" borderId="1" xfId="2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3" fontId="12" fillId="0" borderId="0" xfId="1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0" fontId="12" fillId="5" borderId="1" xfId="0" applyFont="1" applyFill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12" fillId="5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2" xfId="0" applyBorder="1"/>
    <xf numFmtId="0" fontId="0" fillId="0" borderId="3" xfId="0" applyBorder="1"/>
    <xf numFmtId="3" fontId="0" fillId="5" borderId="1" xfId="0" applyNumberForma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2" fillId="5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vertical="center" textRotation="90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255" wrapText="1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10" fillId="0" borderId="5" xfId="0" applyNumberFormat="1" applyFont="1" applyBorder="1" applyAlignment="1">
      <alignment vertical="center" textRotation="255"/>
    </xf>
  </cellXfs>
  <cellStyles count="5">
    <cellStyle name="Lien hypertexte" xfId="3" builtinId="8" hidden="1"/>
    <cellStyle name="Lien hypertexte visité" xfId="4" builtinId="9" hidden="1"/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8</xdr:row>
      <xdr:rowOff>333375</xdr:rowOff>
    </xdr:from>
    <xdr:to>
      <xdr:col>7</xdr:col>
      <xdr:colOff>28575</xdr:colOff>
      <xdr:row>15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57250" y="1285875"/>
          <a:ext cx="4619625" cy="12668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857251</xdr:colOff>
      <xdr:row>3</xdr:row>
      <xdr:rowOff>170090</xdr:rowOff>
    </xdr:from>
    <xdr:to>
      <xdr:col>2</xdr:col>
      <xdr:colOff>38100</xdr:colOff>
      <xdr:row>5</xdr:row>
      <xdr:rowOff>93890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57251" y="945697"/>
          <a:ext cx="779688" cy="304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ln>
              <a:solidFill>
                <a:srgbClr val="FF0000"/>
              </a:solidFill>
            </a:ln>
          </a:endParaRPr>
        </a:p>
      </xdr:txBody>
    </xdr:sp>
    <xdr:clientData/>
  </xdr:twoCellAnchor>
  <xdr:twoCellAnchor>
    <xdr:from>
      <xdr:col>0</xdr:col>
      <xdr:colOff>850448</xdr:colOff>
      <xdr:row>3</xdr:row>
      <xdr:rowOff>153762</xdr:rowOff>
    </xdr:from>
    <xdr:to>
      <xdr:col>2</xdr:col>
      <xdr:colOff>31297</xdr:colOff>
      <xdr:row>5</xdr:row>
      <xdr:rowOff>77562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50448" y="929369"/>
          <a:ext cx="779688" cy="304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ln>
              <a:solidFill>
                <a:srgbClr val="FF0000"/>
              </a:solidFill>
            </a:ln>
          </a:endParaRPr>
        </a:p>
      </xdr:txBody>
    </xdr:sp>
    <xdr:clientData/>
  </xdr:twoCellAnchor>
  <xdr:twoCellAnchor>
    <xdr:from>
      <xdr:col>3</xdr:col>
      <xdr:colOff>666750</xdr:colOff>
      <xdr:row>3</xdr:row>
      <xdr:rowOff>133351</xdr:rowOff>
    </xdr:from>
    <xdr:to>
      <xdr:col>5</xdr:col>
      <xdr:colOff>19050</xdr:colOff>
      <xdr:row>5</xdr:row>
      <xdr:rowOff>57151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2990850" y="3390901"/>
          <a:ext cx="800100" cy="304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>
            <a:ln>
              <a:solidFill>
                <a:srgbClr val="FF0000"/>
              </a:solidFill>
            </a:ln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ssieres.sharepoint.com/sites/DCGUE8Team/Documents%20partages/General/TD/2022-23/UE8-TD7%20prof%20index%20equ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l 1"/>
      <sheetName val="Appl 2"/>
      <sheetName val="applic 1 et 2"/>
      <sheetName val="Appl 3"/>
      <sheetName val="Appl 4"/>
      <sheetName val="Appl 5"/>
      <sheetName val="Appl 6"/>
      <sheetName val="Appl 7"/>
    </sheetNames>
    <sheetDataSet>
      <sheetData sheetId="0">
        <row r="5">
          <cell r="C5">
            <v>60</v>
          </cell>
          <cell r="D5">
            <v>65</v>
          </cell>
          <cell r="E5">
            <v>24</v>
          </cell>
          <cell r="F5">
            <v>75</v>
          </cell>
          <cell r="G5">
            <v>47</v>
          </cell>
          <cell r="H5">
            <v>60</v>
          </cell>
          <cell r="I5">
            <v>74</v>
          </cell>
          <cell r="J5">
            <v>33</v>
          </cell>
          <cell r="K5">
            <v>56</v>
          </cell>
          <cell r="L5">
            <v>22</v>
          </cell>
          <cell r="M5">
            <v>45</v>
          </cell>
          <cell r="N5">
            <v>56</v>
          </cell>
        </row>
        <row r="6">
          <cell r="C6">
            <v>25</v>
          </cell>
          <cell r="D6">
            <v>47</v>
          </cell>
          <cell r="E6">
            <v>27</v>
          </cell>
          <cell r="F6">
            <v>69</v>
          </cell>
          <cell r="G6">
            <v>57</v>
          </cell>
          <cell r="H6">
            <v>26</v>
          </cell>
          <cell r="I6">
            <v>70</v>
          </cell>
          <cell r="J6">
            <v>28</v>
          </cell>
          <cell r="K6">
            <v>47</v>
          </cell>
          <cell r="L6">
            <v>36</v>
          </cell>
          <cell r="M6">
            <v>59</v>
          </cell>
          <cell r="N6">
            <v>83</v>
          </cell>
        </row>
        <row r="7">
          <cell r="C7">
            <v>76</v>
          </cell>
          <cell r="D7">
            <v>39</v>
          </cell>
          <cell r="E7">
            <v>38</v>
          </cell>
          <cell r="F7">
            <v>33</v>
          </cell>
          <cell r="G7">
            <v>77</v>
          </cell>
          <cell r="H7">
            <v>69</v>
          </cell>
          <cell r="I7">
            <v>35</v>
          </cell>
          <cell r="J7">
            <v>67</v>
          </cell>
          <cell r="K7">
            <v>30</v>
          </cell>
          <cell r="L7">
            <v>66</v>
          </cell>
          <cell r="M7">
            <v>36</v>
          </cell>
          <cell r="N7">
            <v>70</v>
          </cell>
        </row>
        <row r="8">
          <cell r="C8">
            <v>38</v>
          </cell>
          <cell r="D8">
            <v>21</v>
          </cell>
          <cell r="E8">
            <v>26</v>
          </cell>
          <cell r="F8">
            <v>77</v>
          </cell>
          <cell r="G8">
            <v>25</v>
          </cell>
          <cell r="H8">
            <v>39</v>
          </cell>
          <cell r="I8">
            <v>45</v>
          </cell>
          <cell r="J8">
            <v>82</v>
          </cell>
          <cell r="K8">
            <v>21</v>
          </cell>
          <cell r="L8">
            <v>83</v>
          </cell>
          <cell r="M8">
            <v>22</v>
          </cell>
          <cell r="N8">
            <v>54</v>
          </cell>
        </row>
        <row r="9">
          <cell r="C9">
            <v>31</v>
          </cell>
          <cell r="D9">
            <v>80</v>
          </cell>
          <cell r="E9">
            <v>83</v>
          </cell>
          <cell r="F9">
            <v>74</v>
          </cell>
          <cell r="G9">
            <v>52</v>
          </cell>
          <cell r="H9">
            <v>60</v>
          </cell>
          <cell r="I9">
            <v>49</v>
          </cell>
          <cell r="J9">
            <v>39</v>
          </cell>
          <cell r="K9">
            <v>80</v>
          </cell>
          <cell r="L9">
            <v>82</v>
          </cell>
          <cell r="M9">
            <v>56</v>
          </cell>
          <cell r="N9">
            <v>35</v>
          </cell>
        </row>
        <row r="10">
          <cell r="C10">
            <v>60</v>
          </cell>
          <cell r="D10">
            <v>83</v>
          </cell>
          <cell r="E10">
            <v>51</v>
          </cell>
          <cell r="F10">
            <v>20</v>
          </cell>
          <cell r="G10">
            <v>51</v>
          </cell>
          <cell r="H10">
            <v>62</v>
          </cell>
          <cell r="I10">
            <v>44</v>
          </cell>
          <cell r="J10">
            <v>62</v>
          </cell>
          <cell r="K10">
            <v>81</v>
          </cell>
          <cell r="L10">
            <v>46</v>
          </cell>
          <cell r="M10">
            <v>34</v>
          </cell>
          <cell r="N10">
            <v>34</v>
          </cell>
        </row>
        <row r="11">
          <cell r="C11">
            <v>53</v>
          </cell>
          <cell r="D11">
            <v>38</v>
          </cell>
          <cell r="E11">
            <v>62</v>
          </cell>
          <cell r="F11">
            <v>39</v>
          </cell>
          <cell r="G11">
            <v>83</v>
          </cell>
          <cell r="H11">
            <v>44</v>
          </cell>
          <cell r="I11">
            <v>53</v>
          </cell>
          <cell r="J11">
            <v>37</v>
          </cell>
          <cell r="K11">
            <v>61</v>
          </cell>
          <cell r="L11">
            <v>57</v>
          </cell>
          <cell r="M11">
            <v>34</v>
          </cell>
          <cell r="N11">
            <v>45</v>
          </cell>
        </row>
        <row r="12">
          <cell r="C12">
            <v>72</v>
          </cell>
          <cell r="D12">
            <v>80</v>
          </cell>
          <cell r="E12">
            <v>29</v>
          </cell>
          <cell r="F12">
            <v>41</v>
          </cell>
          <cell r="G12">
            <v>78</v>
          </cell>
          <cell r="H12">
            <v>69</v>
          </cell>
          <cell r="I12">
            <v>51</v>
          </cell>
          <cell r="J12">
            <v>53</v>
          </cell>
          <cell r="K12">
            <v>71</v>
          </cell>
          <cell r="L12">
            <v>22</v>
          </cell>
          <cell r="M12">
            <v>20</v>
          </cell>
          <cell r="N12">
            <v>34</v>
          </cell>
        </row>
        <row r="13">
          <cell r="C13">
            <v>70</v>
          </cell>
          <cell r="D13">
            <v>34</v>
          </cell>
          <cell r="E13">
            <v>84</v>
          </cell>
          <cell r="F13">
            <v>31</v>
          </cell>
          <cell r="G13">
            <v>82</v>
          </cell>
          <cell r="H13">
            <v>51</v>
          </cell>
          <cell r="I13">
            <v>25</v>
          </cell>
          <cell r="J13">
            <v>80</v>
          </cell>
          <cell r="K13">
            <v>29</v>
          </cell>
          <cell r="L13">
            <v>82</v>
          </cell>
          <cell r="M13">
            <v>23</v>
          </cell>
          <cell r="N13">
            <v>21</v>
          </cell>
        </row>
        <row r="14">
          <cell r="C14">
            <v>46</v>
          </cell>
          <cell r="D14">
            <v>81</v>
          </cell>
          <cell r="E14">
            <v>44</v>
          </cell>
          <cell r="F14">
            <v>41</v>
          </cell>
          <cell r="G14">
            <v>82</v>
          </cell>
          <cell r="H14">
            <v>43</v>
          </cell>
          <cell r="I14">
            <v>47</v>
          </cell>
          <cell r="J14">
            <v>28</v>
          </cell>
          <cell r="K14">
            <v>60</v>
          </cell>
          <cell r="L14">
            <v>21</v>
          </cell>
          <cell r="M14">
            <v>20</v>
          </cell>
          <cell r="N14">
            <v>68</v>
          </cell>
        </row>
        <row r="15">
          <cell r="C15">
            <v>58</v>
          </cell>
          <cell r="D15">
            <v>22</v>
          </cell>
          <cell r="E15">
            <v>27</v>
          </cell>
          <cell r="F15">
            <v>33</v>
          </cell>
          <cell r="G15">
            <v>82</v>
          </cell>
          <cell r="H15">
            <v>58</v>
          </cell>
          <cell r="I15">
            <v>82</v>
          </cell>
          <cell r="J15">
            <v>74</v>
          </cell>
          <cell r="K15">
            <v>21</v>
          </cell>
          <cell r="L15">
            <v>37</v>
          </cell>
          <cell r="M15">
            <v>54</v>
          </cell>
          <cell r="N15">
            <v>43</v>
          </cell>
        </row>
        <row r="16">
          <cell r="C16">
            <v>27</v>
          </cell>
          <cell r="D16">
            <v>78</v>
          </cell>
          <cell r="E16">
            <v>52</v>
          </cell>
          <cell r="F16">
            <v>84</v>
          </cell>
          <cell r="G16">
            <v>82</v>
          </cell>
          <cell r="H16">
            <v>28</v>
          </cell>
          <cell r="I16">
            <v>25</v>
          </cell>
          <cell r="J16">
            <v>72</v>
          </cell>
          <cell r="K16">
            <v>45</v>
          </cell>
          <cell r="L16">
            <v>33</v>
          </cell>
          <cell r="M16">
            <v>82</v>
          </cell>
          <cell r="N16">
            <v>30</v>
          </cell>
        </row>
        <row r="17">
          <cell r="C17">
            <v>66</v>
          </cell>
          <cell r="D17">
            <v>33</v>
          </cell>
          <cell r="E17">
            <v>29</v>
          </cell>
          <cell r="F17">
            <v>76</v>
          </cell>
          <cell r="G17">
            <v>82</v>
          </cell>
          <cell r="H17">
            <v>62</v>
          </cell>
          <cell r="I17">
            <v>31</v>
          </cell>
          <cell r="J17">
            <v>47</v>
          </cell>
          <cell r="K17">
            <v>52</v>
          </cell>
          <cell r="L17">
            <v>60</v>
          </cell>
          <cell r="M17">
            <v>57</v>
          </cell>
          <cell r="N17">
            <v>74</v>
          </cell>
        </row>
        <row r="18">
          <cell r="C18">
            <v>30</v>
          </cell>
          <cell r="D18">
            <v>81</v>
          </cell>
          <cell r="E18">
            <v>35</v>
          </cell>
          <cell r="F18">
            <v>42</v>
          </cell>
          <cell r="G18">
            <v>82</v>
          </cell>
          <cell r="H18">
            <v>73</v>
          </cell>
          <cell r="I18">
            <v>39</v>
          </cell>
          <cell r="J18">
            <v>59</v>
          </cell>
          <cell r="K18">
            <v>49</v>
          </cell>
          <cell r="L18">
            <v>79</v>
          </cell>
          <cell r="M18">
            <v>47</v>
          </cell>
          <cell r="N18">
            <v>63</v>
          </cell>
        </row>
        <row r="19">
          <cell r="C19">
            <v>22</v>
          </cell>
          <cell r="D19">
            <v>48</v>
          </cell>
          <cell r="E19">
            <v>20</v>
          </cell>
          <cell r="F19">
            <v>62</v>
          </cell>
          <cell r="G19">
            <v>82</v>
          </cell>
          <cell r="H19">
            <v>32</v>
          </cell>
          <cell r="I19">
            <v>57</v>
          </cell>
          <cell r="J19">
            <v>41</v>
          </cell>
          <cell r="K19">
            <v>54</v>
          </cell>
          <cell r="L19">
            <v>65</v>
          </cell>
          <cell r="M19">
            <v>27</v>
          </cell>
          <cell r="N19">
            <v>44</v>
          </cell>
        </row>
        <row r="20">
          <cell r="C20">
            <v>79</v>
          </cell>
          <cell r="D20">
            <v>43</v>
          </cell>
          <cell r="E20">
            <v>67</v>
          </cell>
          <cell r="F20">
            <v>36</v>
          </cell>
          <cell r="G20">
            <v>82</v>
          </cell>
          <cell r="H20">
            <v>66</v>
          </cell>
          <cell r="I20">
            <v>27</v>
          </cell>
          <cell r="J20">
            <v>41</v>
          </cell>
          <cell r="K20">
            <v>54</v>
          </cell>
          <cell r="L20">
            <v>72</v>
          </cell>
          <cell r="M20">
            <v>83</v>
          </cell>
          <cell r="N20">
            <v>27</v>
          </cell>
        </row>
        <row r="21">
          <cell r="C21">
            <v>82</v>
          </cell>
          <cell r="D21">
            <v>81</v>
          </cell>
          <cell r="E21">
            <v>32</v>
          </cell>
          <cell r="F21">
            <v>75</v>
          </cell>
          <cell r="G21">
            <v>82</v>
          </cell>
          <cell r="H21">
            <v>42</v>
          </cell>
          <cell r="I21">
            <v>67</v>
          </cell>
          <cell r="J21">
            <v>45</v>
          </cell>
          <cell r="K21">
            <v>63</v>
          </cell>
          <cell r="L21">
            <v>71</v>
          </cell>
          <cell r="M21">
            <v>35</v>
          </cell>
          <cell r="N21">
            <v>40</v>
          </cell>
        </row>
        <row r="22">
          <cell r="C22">
            <v>85</v>
          </cell>
          <cell r="D22">
            <v>42</v>
          </cell>
          <cell r="E22">
            <v>60</v>
          </cell>
          <cell r="F22">
            <v>38</v>
          </cell>
          <cell r="G22">
            <v>82</v>
          </cell>
          <cell r="H22">
            <v>81</v>
          </cell>
          <cell r="I22">
            <v>72</v>
          </cell>
          <cell r="J22">
            <v>59</v>
          </cell>
          <cell r="K22">
            <v>77</v>
          </cell>
          <cell r="L22">
            <v>49</v>
          </cell>
          <cell r="M22">
            <v>59</v>
          </cell>
          <cell r="N22">
            <v>54</v>
          </cell>
        </row>
        <row r="23">
          <cell r="C23">
            <v>43</v>
          </cell>
          <cell r="D23">
            <v>82</v>
          </cell>
          <cell r="E23">
            <v>37</v>
          </cell>
          <cell r="F23">
            <v>57</v>
          </cell>
          <cell r="G23">
            <v>82</v>
          </cell>
          <cell r="H23">
            <v>81</v>
          </cell>
          <cell r="I23">
            <v>29</v>
          </cell>
          <cell r="J23">
            <v>40</v>
          </cell>
          <cell r="K23">
            <v>53</v>
          </cell>
          <cell r="L23">
            <v>52</v>
          </cell>
          <cell r="M23">
            <v>30</v>
          </cell>
          <cell r="N23">
            <v>70</v>
          </cell>
        </row>
        <row r="24">
          <cell r="C24">
            <v>27</v>
          </cell>
          <cell r="D24">
            <v>64</v>
          </cell>
          <cell r="E24">
            <v>48</v>
          </cell>
          <cell r="F24">
            <v>30</v>
          </cell>
          <cell r="G24">
            <v>82</v>
          </cell>
          <cell r="H24">
            <v>63</v>
          </cell>
          <cell r="I24">
            <v>41</v>
          </cell>
          <cell r="J24">
            <v>29</v>
          </cell>
          <cell r="K24">
            <v>31</v>
          </cell>
          <cell r="L24">
            <v>44</v>
          </cell>
          <cell r="M24">
            <v>53</v>
          </cell>
          <cell r="N24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éleste">
  <a:themeElements>
    <a:clrScheme name="Orange Red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Célest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élest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114" workbookViewId="0">
      <selection activeCell="Q4" sqref="Q4"/>
    </sheetView>
  </sheetViews>
  <sheetFormatPr baseColWidth="10" defaultRowHeight="15" x14ac:dyDescent="0.25"/>
  <cols>
    <col min="1" max="1" width="6.42578125" customWidth="1"/>
    <col min="2" max="2" width="3.42578125" style="17" customWidth="1"/>
    <col min="3" max="14" width="3.28515625" customWidth="1"/>
    <col min="15" max="15" width="5.42578125" customWidth="1"/>
    <col min="16" max="16" width="17.85546875" style="17" customWidth="1"/>
    <col min="17" max="17" width="10.85546875" style="1"/>
  </cols>
  <sheetData>
    <row r="1" spans="1:17" ht="23.25" x14ac:dyDescent="0.3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4"/>
    </row>
    <row r="2" spans="1:17" x14ac:dyDescent="0.25">
      <c r="A2" s="14"/>
      <c r="B2" s="16"/>
      <c r="C2" s="14"/>
      <c r="D2" s="14"/>
      <c r="E2" s="14"/>
      <c r="F2" s="14"/>
      <c r="G2" s="14"/>
      <c r="H2" s="14"/>
      <c r="I2" s="14"/>
      <c r="J2" s="14"/>
      <c r="P2" s="17" t="s">
        <v>61</v>
      </c>
      <c r="Q2" s="1">
        <v>15</v>
      </c>
    </row>
    <row r="3" spans="1:17" ht="26.25" x14ac:dyDescent="0.4">
      <c r="C3" s="58" t="s">
        <v>60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P3" s="17" t="s">
        <v>62</v>
      </c>
      <c r="Q3" s="1">
        <v>11</v>
      </c>
    </row>
    <row r="4" spans="1:17" s="15" customFormat="1" x14ac:dyDescent="0.25">
      <c r="C4" s="19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19">
        <v>7</v>
      </c>
      <c r="J4" s="19">
        <v>8</v>
      </c>
      <c r="K4" s="19">
        <v>9</v>
      </c>
      <c r="L4" s="19">
        <v>10</v>
      </c>
      <c r="M4" s="19">
        <v>11</v>
      </c>
      <c r="N4" s="19">
        <v>12</v>
      </c>
      <c r="P4" s="21" t="s">
        <v>63</v>
      </c>
      <c r="Q4" s="15">
        <f>INDEX(C5:N24,Q2,Q3)</f>
        <v>27</v>
      </c>
    </row>
    <row r="5" spans="1:17" x14ac:dyDescent="0.25">
      <c r="A5" s="57" t="s">
        <v>59</v>
      </c>
      <c r="B5" s="19">
        <v>1</v>
      </c>
      <c r="C5" s="20">
        <v>60</v>
      </c>
      <c r="D5" s="20">
        <v>65</v>
      </c>
      <c r="E5" s="20">
        <v>24</v>
      </c>
      <c r="F5" s="20">
        <v>75</v>
      </c>
      <c r="G5" s="20">
        <v>47</v>
      </c>
      <c r="H5" s="20">
        <v>60</v>
      </c>
      <c r="I5" s="20">
        <v>74</v>
      </c>
      <c r="J5" s="20">
        <v>33</v>
      </c>
      <c r="K5" s="20">
        <v>56</v>
      </c>
      <c r="L5" s="20">
        <v>22</v>
      </c>
      <c r="M5" s="20">
        <v>45</v>
      </c>
      <c r="N5" s="20">
        <v>56</v>
      </c>
    </row>
    <row r="6" spans="1:17" x14ac:dyDescent="0.25">
      <c r="A6" s="57"/>
      <c r="B6" s="19">
        <v>2</v>
      </c>
      <c r="C6" s="20">
        <v>25</v>
      </c>
      <c r="D6" s="20">
        <v>47</v>
      </c>
      <c r="E6" s="20">
        <v>27</v>
      </c>
      <c r="F6" s="20">
        <v>69</v>
      </c>
      <c r="G6" s="20">
        <v>57</v>
      </c>
      <c r="H6" s="20">
        <v>26</v>
      </c>
      <c r="I6" s="20">
        <v>70</v>
      </c>
      <c r="J6" s="20">
        <v>28</v>
      </c>
      <c r="K6" s="20">
        <v>47</v>
      </c>
      <c r="L6" s="20">
        <v>36</v>
      </c>
      <c r="M6" s="20">
        <v>59</v>
      </c>
      <c r="N6" s="20">
        <v>83</v>
      </c>
    </row>
    <row r="7" spans="1:17" x14ac:dyDescent="0.25">
      <c r="A7" s="57"/>
      <c r="B7" s="19">
        <v>3</v>
      </c>
      <c r="C7" s="20">
        <v>76</v>
      </c>
      <c r="D7" s="20">
        <v>39</v>
      </c>
      <c r="E7" s="20">
        <v>38</v>
      </c>
      <c r="F7" s="20">
        <v>33</v>
      </c>
      <c r="G7" s="20">
        <v>77</v>
      </c>
      <c r="H7" s="20">
        <v>69</v>
      </c>
      <c r="I7" s="20">
        <v>35</v>
      </c>
      <c r="J7" s="20">
        <v>67</v>
      </c>
      <c r="K7" s="20">
        <v>30</v>
      </c>
      <c r="L7" s="20">
        <v>66</v>
      </c>
      <c r="M7" s="20">
        <v>36</v>
      </c>
      <c r="N7" s="20">
        <v>70</v>
      </c>
    </row>
    <row r="8" spans="1:17" x14ac:dyDescent="0.25">
      <c r="A8" s="57"/>
      <c r="B8" s="19">
        <v>4</v>
      </c>
      <c r="C8" s="20">
        <v>38</v>
      </c>
      <c r="D8" s="20">
        <v>21</v>
      </c>
      <c r="E8" s="20">
        <v>26</v>
      </c>
      <c r="F8" s="20">
        <v>77</v>
      </c>
      <c r="G8" s="20">
        <v>25</v>
      </c>
      <c r="H8" s="20">
        <v>39</v>
      </c>
      <c r="I8" s="20">
        <v>45</v>
      </c>
      <c r="J8" s="20">
        <v>82</v>
      </c>
      <c r="K8" s="20">
        <v>21</v>
      </c>
      <c r="L8" s="20">
        <v>83</v>
      </c>
      <c r="M8" s="20">
        <v>22</v>
      </c>
      <c r="N8" s="20">
        <v>54</v>
      </c>
    </row>
    <row r="9" spans="1:17" x14ac:dyDescent="0.25">
      <c r="A9" s="57"/>
      <c r="B9" s="19">
        <v>5</v>
      </c>
      <c r="C9" s="20">
        <v>31</v>
      </c>
      <c r="D9" s="20">
        <v>80</v>
      </c>
      <c r="E9" s="20">
        <v>83</v>
      </c>
      <c r="F9" s="20">
        <v>74</v>
      </c>
      <c r="G9" s="20">
        <v>52</v>
      </c>
      <c r="H9" s="20">
        <v>60</v>
      </c>
      <c r="I9" s="20">
        <v>49</v>
      </c>
      <c r="J9" s="20">
        <v>39</v>
      </c>
      <c r="K9" s="20">
        <v>80</v>
      </c>
      <c r="L9" s="20">
        <v>82</v>
      </c>
      <c r="M9" s="20">
        <v>56</v>
      </c>
      <c r="N9" s="20">
        <v>35</v>
      </c>
    </row>
    <row r="10" spans="1:17" x14ac:dyDescent="0.25">
      <c r="A10" s="57"/>
      <c r="B10" s="19">
        <v>6</v>
      </c>
      <c r="C10" s="20">
        <v>60</v>
      </c>
      <c r="D10" s="20">
        <v>83</v>
      </c>
      <c r="E10" s="20">
        <v>51</v>
      </c>
      <c r="F10" s="20">
        <v>20</v>
      </c>
      <c r="G10" s="20">
        <v>51</v>
      </c>
      <c r="H10" s="20">
        <v>62</v>
      </c>
      <c r="I10" s="20">
        <v>44</v>
      </c>
      <c r="J10" s="20">
        <v>62</v>
      </c>
      <c r="K10" s="20">
        <v>81</v>
      </c>
      <c r="L10" s="20">
        <v>46</v>
      </c>
      <c r="M10" s="20">
        <v>34</v>
      </c>
      <c r="N10" s="20">
        <v>34</v>
      </c>
    </row>
    <row r="11" spans="1:17" x14ac:dyDescent="0.25">
      <c r="A11" s="57"/>
      <c r="B11" s="19">
        <v>7</v>
      </c>
      <c r="C11" s="20">
        <v>53</v>
      </c>
      <c r="D11" s="20">
        <v>38</v>
      </c>
      <c r="E11" s="20">
        <v>62</v>
      </c>
      <c r="F11" s="20">
        <v>39</v>
      </c>
      <c r="G11" s="20">
        <v>83</v>
      </c>
      <c r="H11" s="20">
        <v>44</v>
      </c>
      <c r="I11" s="20">
        <v>53</v>
      </c>
      <c r="J11" s="20">
        <v>37</v>
      </c>
      <c r="K11" s="20">
        <v>61</v>
      </c>
      <c r="L11" s="20">
        <v>57</v>
      </c>
      <c r="M11" s="20">
        <v>34</v>
      </c>
      <c r="N11" s="20">
        <v>45</v>
      </c>
    </row>
    <row r="12" spans="1:17" x14ac:dyDescent="0.25">
      <c r="A12" s="57"/>
      <c r="B12" s="19">
        <v>8</v>
      </c>
      <c r="C12" s="20">
        <v>72</v>
      </c>
      <c r="D12" s="20">
        <v>80</v>
      </c>
      <c r="E12" s="20">
        <v>29</v>
      </c>
      <c r="F12" s="20">
        <v>41</v>
      </c>
      <c r="G12" s="20">
        <v>78</v>
      </c>
      <c r="H12" s="20">
        <v>69</v>
      </c>
      <c r="I12" s="20">
        <v>51</v>
      </c>
      <c r="J12" s="20">
        <v>53</v>
      </c>
      <c r="K12" s="20">
        <v>71</v>
      </c>
      <c r="L12" s="20">
        <v>22</v>
      </c>
      <c r="M12" s="20">
        <v>20</v>
      </c>
      <c r="N12" s="20">
        <v>34</v>
      </c>
    </row>
    <row r="13" spans="1:17" x14ac:dyDescent="0.25">
      <c r="A13" s="57"/>
      <c r="B13" s="19">
        <v>9</v>
      </c>
      <c r="C13" s="20">
        <v>70</v>
      </c>
      <c r="D13" s="20">
        <v>34</v>
      </c>
      <c r="E13" s="20">
        <v>84</v>
      </c>
      <c r="F13" s="20">
        <v>31</v>
      </c>
      <c r="G13" s="20">
        <v>82</v>
      </c>
      <c r="H13" s="20">
        <v>51</v>
      </c>
      <c r="I13" s="20">
        <v>25</v>
      </c>
      <c r="J13" s="20">
        <v>80</v>
      </c>
      <c r="K13" s="20">
        <v>29</v>
      </c>
      <c r="L13" s="20">
        <v>82</v>
      </c>
      <c r="M13" s="20">
        <v>23</v>
      </c>
      <c r="N13" s="20">
        <v>21</v>
      </c>
    </row>
    <row r="14" spans="1:17" x14ac:dyDescent="0.25">
      <c r="A14" s="57"/>
      <c r="B14" s="19">
        <v>10</v>
      </c>
      <c r="C14" s="20">
        <v>46</v>
      </c>
      <c r="D14" s="20">
        <v>81</v>
      </c>
      <c r="E14" s="20">
        <v>44</v>
      </c>
      <c r="F14" s="20">
        <v>41</v>
      </c>
      <c r="G14" s="20">
        <v>82</v>
      </c>
      <c r="H14" s="20">
        <v>43</v>
      </c>
      <c r="I14" s="20">
        <v>47</v>
      </c>
      <c r="J14" s="20">
        <v>28</v>
      </c>
      <c r="K14" s="20">
        <v>60</v>
      </c>
      <c r="L14" s="20">
        <v>21</v>
      </c>
      <c r="M14" s="20">
        <v>20</v>
      </c>
      <c r="N14" s="20">
        <v>68</v>
      </c>
    </row>
    <row r="15" spans="1:17" x14ac:dyDescent="0.25">
      <c r="A15" s="57"/>
      <c r="B15" s="19">
        <v>11</v>
      </c>
      <c r="C15" s="20">
        <v>58</v>
      </c>
      <c r="D15" s="20">
        <v>22</v>
      </c>
      <c r="E15" s="20">
        <v>27</v>
      </c>
      <c r="F15" s="20">
        <v>33</v>
      </c>
      <c r="G15" s="20">
        <v>82</v>
      </c>
      <c r="H15" s="20">
        <v>58</v>
      </c>
      <c r="I15" s="20">
        <v>82</v>
      </c>
      <c r="J15" s="20">
        <v>74</v>
      </c>
      <c r="K15" s="20">
        <v>21</v>
      </c>
      <c r="L15" s="20">
        <v>37</v>
      </c>
      <c r="M15" s="20">
        <v>54</v>
      </c>
      <c r="N15" s="20">
        <v>43</v>
      </c>
    </row>
    <row r="16" spans="1:17" x14ac:dyDescent="0.25">
      <c r="A16" s="57"/>
      <c r="B16" s="19">
        <v>12</v>
      </c>
      <c r="C16" s="20">
        <v>27</v>
      </c>
      <c r="D16" s="20">
        <v>78</v>
      </c>
      <c r="E16" s="20">
        <v>52</v>
      </c>
      <c r="F16" s="20">
        <v>84</v>
      </c>
      <c r="G16" s="20">
        <v>82</v>
      </c>
      <c r="H16" s="20">
        <v>28</v>
      </c>
      <c r="I16" s="20">
        <v>25</v>
      </c>
      <c r="J16" s="20">
        <v>72</v>
      </c>
      <c r="K16" s="20">
        <v>45</v>
      </c>
      <c r="L16" s="20">
        <v>33</v>
      </c>
      <c r="M16" s="20">
        <v>82</v>
      </c>
      <c r="N16" s="20">
        <v>30</v>
      </c>
    </row>
    <row r="17" spans="1:14" x14ac:dyDescent="0.25">
      <c r="A17" s="57"/>
      <c r="B17" s="19">
        <v>13</v>
      </c>
      <c r="C17" s="20">
        <v>66</v>
      </c>
      <c r="D17" s="20">
        <v>33</v>
      </c>
      <c r="E17" s="20">
        <v>29</v>
      </c>
      <c r="F17" s="20">
        <v>76</v>
      </c>
      <c r="G17" s="20">
        <v>82</v>
      </c>
      <c r="H17" s="20">
        <v>62</v>
      </c>
      <c r="I17" s="20">
        <v>31</v>
      </c>
      <c r="J17" s="20">
        <v>47</v>
      </c>
      <c r="K17" s="20">
        <v>52</v>
      </c>
      <c r="L17" s="20">
        <v>60</v>
      </c>
      <c r="M17" s="20">
        <v>57</v>
      </c>
      <c r="N17" s="20">
        <v>74</v>
      </c>
    </row>
    <row r="18" spans="1:14" x14ac:dyDescent="0.25">
      <c r="A18" s="57"/>
      <c r="B18" s="19">
        <v>14</v>
      </c>
      <c r="C18" s="20">
        <v>30</v>
      </c>
      <c r="D18" s="20">
        <v>81</v>
      </c>
      <c r="E18" s="20">
        <v>35</v>
      </c>
      <c r="F18" s="20">
        <v>42</v>
      </c>
      <c r="G18" s="20">
        <v>82</v>
      </c>
      <c r="H18" s="20">
        <v>73</v>
      </c>
      <c r="I18" s="20">
        <v>39</v>
      </c>
      <c r="J18" s="20">
        <v>59</v>
      </c>
      <c r="K18" s="20">
        <v>49</v>
      </c>
      <c r="L18" s="20">
        <v>79</v>
      </c>
      <c r="M18" s="20">
        <v>47</v>
      </c>
      <c r="N18" s="20">
        <v>63</v>
      </c>
    </row>
    <row r="19" spans="1:14" x14ac:dyDescent="0.25">
      <c r="A19" s="57"/>
      <c r="B19" s="19">
        <v>15</v>
      </c>
      <c r="C19" s="20">
        <v>22</v>
      </c>
      <c r="D19" s="20">
        <v>48</v>
      </c>
      <c r="E19" s="20">
        <v>20</v>
      </c>
      <c r="F19" s="20">
        <v>62</v>
      </c>
      <c r="G19" s="20">
        <v>82</v>
      </c>
      <c r="H19" s="20">
        <v>32</v>
      </c>
      <c r="I19" s="20">
        <v>57</v>
      </c>
      <c r="J19" s="20">
        <v>41</v>
      </c>
      <c r="K19" s="20">
        <v>54</v>
      </c>
      <c r="L19" s="20">
        <v>65</v>
      </c>
      <c r="M19" s="20">
        <v>27</v>
      </c>
      <c r="N19" s="20">
        <v>44</v>
      </c>
    </row>
    <row r="20" spans="1:14" x14ac:dyDescent="0.25">
      <c r="A20" s="57"/>
      <c r="B20" s="19">
        <v>16</v>
      </c>
      <c r="C20" s="20">
        <v>79</v>
      </c>
      <c r="D20" s="20">
        <v>43</v>
      </c>
      <c r="E20" s="20">
        <v>67</v>
      </c>
      <c r="F20" s="20">
        <v>36</v>
      </c>
      <c r="G20" s="20">
        <v>82</v>
      </c>
      <c r="H20" s="20">
        <v>66</v>
      </c>
      <c r="I20" s="20">
        <v>27</v>
      </c>
      <c r="J20" s="20">
        <v>41</v>
      </c>
      <c r="K20" s="20">
        <v>54</v>
      </c>
      <c r="L20" s="20">
        <v>72</v>
      </c>
      <c r="M20" s="20">
        <v>83</v>
      </c>
      <c r="N20" s="20">
        <v>27</v>
      </c>
    </row>
    <row r="21" spans="1:14" x14ac:dyDescent="0.25">
      <c r="A21" s="57"/>
      <c r="B21" s="19">
        <v>17</v>
      </c>
      <c r="C21" s="20">
        <v>82</v>
      </c>
      <c r="D21" s="20">
        <v>81</v>
      </c>
      <c r="E21" s="20">
        <v>32</v>
      </c>
      <c r="F21" s="20">
        <v>75</v>
      </c>
      <c r="G21" s="20">
        <v>82</v>
      </c>
      <c r="H21" s="20">
        <v>42</v>
      </c>
      <c r="I21" s="20">
        <v>67</v>
      </c>
      <c r="J21" s="20">
        <v>45</v>
      </c>
      <c r="K21" s="20">
        <v>63</v>
      </c>
      <c r="L21" s="20">
        <v>71</v>
      </c>
      <c r="M21" s="20">
        <v>35</v>
      </c>
      <c r="N21" s="20">
        <v>40</v>
      </c>
    </row>
    <row r="22" spans="1:14" x14ac:dyDescent="0.25">
      <c r="A22" s="57"/>
      <c r="B22" s="19">
        <v>18</v>
      </c>
      <c r="C22" s="20">
        <v>85</v>
      </c>
      <c r="D22" s="20">
        <v>42</v>
      </c>
      <c r="E22" s="20">
        <v>60</v>
      </c>
      <c r="F22" s="20">
        <v>38</v>
      </c>
      <c r="G22" s="20">
        <v>82</v>
      </c>
      <c r="H22" s="20">
        <v>81</v>
      </c>
      <c r="I22" s="20">
        <v>72</v>
      </c>
      <c r="J22" s="20">
        <v>59</v>
      </c>
      <c r="K22" s="20">
        <v>77</v>
      </c>
      <c r="L22" s="20">
        <v>49</v>
      </c>
      <c r="M22" s="20">
        <v>59</v>
      </c>
      <c r="N22" s="20">
        <v>54</v>
      </c>
    </row>
    <row r="23" spans="1:14" x14ac:dyDescent="0.25">
      <c r="A23" s="57"/>
      <c r="B23" s="19">
        <v>19</v>
      </c>
      <c r="C23" s="20">
        <v>43</v>
      </c>
      <c r="D23" s="20">
        <v>82</v>
      </c>
      <c r="E23" s="20">
        <v>37</v>
      </c>
      <c r="F23" s="20">
        <v>57</v>
      </c>
      <c r="G23" s="20">
        <v>82</v>
      </c>
      <c r="H23" s="20">
        <v>81</v>
      </c>
      <c r="I23" s="20">
        <v>29</v>
      </c>
      <c r="J23" s="20">
        <v>40</v>
      </c>
      <c r="K23" s="20">
        <v>53</v>
      </c>
      <c r="L23" s="20">
        <v>52</v>
      </c>
      <c r="M23" s="20">
        <v>30</v>
      </c>
      <c r="N23" s="20">
        <v>70</v>
      </c>
    </row>
    <row r="24" spans="1:14" x14ac:dyDescent="0.25">
      <c r="A24" s="57"/>
      <c r="B24" s="19">
        <v>20</v>
      </c>
      <c r="C24" s="20">
        <v>27</v>
      </c>
      <c r="D24" s="20">
        <v>64</v>
      </c>
      <c r="E24" s="20">
        <v>48</v>
      </c>
      <c r="F24" s="20">
        <v>30</v>
      </c>
      <c r="G24" s="20">
        <v>82</v>
      </c>
      <c r="H24" s="20">
        <v>63</v>
      </c>
      <c r="I24" s="20">
        <v>41</v>
      </c>
      <c r="J24" s="20">
        <v>29</v>
      </c>
      <c r="K24" s="20">
        <v>31</v>
      </c>
      <c r="L24" s="20">
        <v>44</v>
      </c>
      <c r="M24" s="20">
        <v>53</v>
      </c>
      <c r="N24" s="20">
        <v>21</v>
      </c>
    </row>
  </sheetData>
  <mergeCells count="2">
    <mergeCell ref="A5:A24"/>
    <mergeCell ref="C3:N3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zoomScale="150" workbookViewId="0">
      <selection activeCell="D4" sqref="D4"/>
    </sheetView>
  </sheetViews>
  <sheetFormatPr baseColWidth="10" defaultRowHeight="15" x14ac:dyDescent="0.25"/>
  <cols>
    <col min="2" max="2" width="2.28515625" customWidth="1"/>
    <col min="3" max="3" width="16.85546875" customWidth="1"/>
    <col min="4" max="4" width="18.140625" style="1" customWidth="1"/>
  </cols>
  <sheetData>
    <row r="2" spans="1:4" x14ac:dyDescent="0.25">
      <c r="C2" s="4" t="s">
        <v>94</v>
      </c>
      <c r="D2" s="3" t="s">
        <v>85</v>
      </c>
    </row>
    <row r="3" spans="1:4" x14ac:dyDescent="0.25">
      <c r="A3" s="24" t="s">
        <v>95</v>
      </c>
      <c r="C3" s="4" t="s">
        <v>84</v>
      </c>
      <c r="D3" s="3">
        <f>MATCH(D2,ListeV)</f>
        <v>17</v>
      </c>
    </row>
    <row r="4" spans="1:4" x14ac:dyDescent="0.25">
      <c r="A4" s="52" t="s">
        <v>64</v>
      </c>
    </row>
    <row r="5" spans="1:4" x14ac:dyDescent="0.25">
      <c r="A5" s="22" t="s">
        <v>65</v>
      </c>
    </row>
    <row r="6" spans="1:4" x14ac:dyDescent="0.25">
      <c r="A6" s="22" t="s">
        <v>71</v>
      </c>
    </row>
    <row r="7" spans="1:4" x14ac:dyDescent="0.25">
      <c r="A7" s="22" t="s">
        <v>73</v>
      </c>
    </row>
    <row r="8" spans="1:4" x14ac:dyDescent="0.25">
      <c r="A8" s="22" t="s">
        <v>68</v>
      </c>
    </row>
    <row r="9" spans="1:4" x14ac:dyDescent="0.25">
      <c r="A9" s="22" t="s">
        <v>75</v>
      </c>
    </row>
    <row r="10" spans="1:4" x14ac:dyDescent="0.25">
      <c r="A10" s="22" t="s">
        <v>79</v>
      </c>
    </row>
    <row r="11" spans="1:4" x14ac:dyDescent="0.25">
      <c r="A11" s="22" t="s">
        <v>80</v>
      </c>
    </row>
    <row r="12" spans="1:4" x14ac:dyDescent="0.25">
      <c r="A12" s="22" t="s">
        <v>77</v>
      </c>
    </row>
    <row r="13" spans="1:4" x14ac:dyDescent="0.25">
      <c r="A13" s="22" t="s">
        <v>69</v>
      </c>
    </row>
    <row r="14" spans="1:4" x14ac:dyDescent="0.25">
      <c r="A14" s="22" t="s">
        <v>76</v>
      </c>
    </row>
    <row r="15" spans="1:4" x14ac:dyDescent="0.25">
      <c r="A15" s="22" t="s">
        <v>74</v>
      </c>
    </row>
    <row r="16" spans="1:4" x14ac:dyDescent="0.25">
      <c r="A16" s="22" t="s">
        <v>81</v>
      </c>
    </row>
    <row r="17" spans="1:1" x14ac:dyDescent="0.25">
      <c r="A17" s="22" t="s">
        <v>66</v>
      </c>
    </row>
    <row r="18" spans="1:1" x14ac:dyDescent="0.25">
      <c r="A18" s="22" t="s">
        <v>78</v>
      </c>
    </row>
    <row r="19" spans="1:1" x14ac:dyDescent="0.25">
      <c r="A19" s="22" t="s">
        <v>82</v>
      </c>
    </row>
    <row r="20" spans="1:1" x14ac:dyDescent="0.25">
      <c r="A20" s="22" t="s">
        <v>83</v>
      </c>
    </row>
    <row r="21" spans="1:1" x14ac:dyDescent="0.25">
      <c r="A21" s="22" t="s">
        <v>70</v>
      </c>
    </row>
    <row r="22" spans="1:1" x14ac:dyDescent="0.25">
      <c r="A22" s="22" t="s">
        <v>72</v>
      </c>
    </row>
    <row r="23" spans="1:1" x14ac:dyDescent="0.25">
      <c r="A23" s="23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Q5" sqref="Q5"/>
    </sheetView>
  </sheetViews>
  <sheetFormatPr baseColWidth="10" defaultRowHeight="15" x14ac:dyDescent="0.25"/>
  <cols>
    <col min="1" max="1" width="6.42578125" customWidth="1"/>
    <col min="2" max="2" width="9" style="17" bestFit="1" customWidth="1"/>
    <col min="3" max="14" width="3.28515625" customWidth="1"/>
    <col min="15" max="15" width="5.42578125" customWidth="1"/>
    <col min="16" max="16" width="17.85546875" style="17" customWidth="1"/>
    <col min="17" max="17" width="10.85546875" style="1"/>
  </cols>
  <sheetData>
    <row r="1" spans="1:17" ht="23.25" x14ac:dyDescent="0.35">
      <c r="A1" s="18" t="s">
        <v>96</v>
      </c>
      <c r="B1" s="18"/>
      <c r="C1" s="18"/>
      <c r="D1" s="18"/>
      <c r="E1" s="18"/>
      <c r="F1" s="18"/>
      <c r="G1" s="18"/>
      <c r="H1" s="18"/>
      <c r="I1" s="18"/>
      <c r="J1" s="14"/>
    </row>
    <row r="2" spans="1:17" x14ac:dyDescent="0.25">
      <c r="A2" s="14"/>
      <c r="B2" s="16"/>
      <c r="C2" s="14"/>
      <c r="D2" s="14"/>
      <c r="E2" s="14"/>
      <c r="F2" s="14"/>
      <c r="G2" s="14"/>
      <c r="H2" s="14"/>
      <c r="I2" s="14"/>
      <c r="J2" s="14"/>
      <c r="P2" s="17" t="s">
        <v>97</v>
      </c>
      <c r="Q2" s="1" t="s">
        <v>78</v>
      </c>
    </row>
    <row r="3" spans="1:17" ht="26.25" x14ac:dyDescent="0.4">
      <c r="C3" s="58" t="s">
        <v>60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P3" s="17" t="s">
        <v>62</v>
      </c>
      <c r="Q3" s="1">
        <v>11</v>
      </c>
    </row>
    <row r="4" spans="1:17" s="15" customFormat="1" x14ac:dyDescent="0.25">
      <c r="C4" s="19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19">
        <v>7</v>
      </c>
      <c r="J4" s="19">
        <v>8</v>
      </c>
      <c r="K4" s="19">
        <v>9</v>
      </c>
      <c r="L4" s="19">
        <v>10</v>
      </c>
      <c r="M4" s="19">
        <v>11</v>
      </c>
      <c r="N4" s="19">
        <v>12</v>
      </c>
      <c r="P4" s="21" t="s">
        <v>63</v>
      </c>
      <c r="Q4" s="15">
        <f>INDEX(C5:N24,MATCH(Q2,B5:B24),Q3)</f>
        <v>27</v>
      </c>
    </row>
    <row r="5" spans="1:17" x14ac:dyDescent="0.25">
      <c r="A5" s="57" t="s">
        <v>98</v>
      </c>
      <c r="B5" s="53" t="s">
        <v>64</v>
      </c>
      <c r="C5" s="20">
        <v>60</v>
      </c>
      <c r="D5" s="20">
        <v>65</v>
      </c>
      <c r="E5" s="20">
        <v>24</v>
      </c>
      <c r="F5" s="20">
        <v>75</v>
      </c>
      <c r="G5" s="20">
        <v>47</v>
      </c>
      <c r="H5" s="20">
        <v>60</v>
      </c>
      <c r="I5" s="20">
        <v>74</v>
      </c>
      <c r="J5" s="20">
        <v>33</v>
      </c>
      <c r="K5" s="20">
        <v>56</v>
      </c>
      <c r="L5" s="20">
        <v>22</v>
      </c>
      <c r="M5" s="20">
        <v>45</v>
      </c>
      <c r="N5" s="20">
        <v>56</v>
      </c>
    </row>
    <row r="6" spans="1:17" x14ac:dyDescent="0.25">
      <c r="A6" s="57"/>
      <c r="B6" s="54" t="s">
        <v>65</v>
      </c>
      <c r="C6" s="20">
        <v>25</v>
      </c>
      <c r="D6" s="20">
        <v>47</v>
      </c>
      <c r="E6" s="20">
        <v>27</v>
      </c>
      <c r="F6" s="20">
        <v>69</v>
      </c>
      <c r="G6" s="20">
        <v>57</v>
      </c>
      <c r="H6" s="20">
        <v>26</v>
      </c>
      <c r="I6" s="20">
        <v>70</v>
      </c>
      <c r="J6" s="20">
        <v>28</v>
      </c>
      <c r="K6" s="20">
        <v>47</v>
      </c>
      <c r="L6" s="20">
        <v>36</v>
      </c>
      <c r="M6" s="20">
        <v>59</v>
      </c>
      <c r="N6" s="20">
        <v>83</v>
      </c>
    </row>
    <row r="7" spans="1:17" x14ac:dyDescent="0.25">
      <c r="A7" s="57"/>
      <c r="B7" s="54" t="s">
        <v>71</v>
      </c>
      <c r="C7" s="20">
        <v>76</v>
      </c>
      <c r="D7" s="20">
        <v>39</v>
      </c>
      <c r="E7" s="20">
        <v>38</v>
      </c>
      <c r="F7" s="20">
        <v>33</v>
      </c>
      <c r="G7" s="20">
        <v>77</v>
      </c>
      <c r="H7" s="20">
        <v>69</v>
      </c>
      <c r="I7" s="20">
        <v>35</v>
      </c>
      <c r="J7" s="20">
        <v>67</v>
      </c>
      <c r="K7" s="20">
        <v>30</v>
      </c>
      <c r="L7" s="20">
        <v>66</v>
      </c>
      <c r="M7" s="20">
        <v>36</v>
      </c>
      <c r="N7" s="20">
        <v>70</v>
      </c>
    </row>
    <row r="8" spans="1:17" x14ac:dyDescent="0.25">
      <c r="A8" s="57"/>
      <c r="B8" s="54" t="s">
        <v>73</v>
      </c>
      <c r="C8" s="20">
        <v>38</v>
      </c>
      <c r="D8" s="20">
        <v>21</v>
      </c>
      <c r="E8" s="20">
        <v>26</v>
      </c>
      <c r="F8" s="20">
        <v>77</v>
      </c>
      <c r="G8" s="20">
        <v>25</v>
      </c>
      <c r="H8" s="20">
        <v>39</v>
      </c>
      <c r="I8" s="20">
        <v>45</v>
      </c>
      <c r="J8" s="20">
        <v>82</v>
      </c>
      <c r="K8" s="20">
        <v>21</v>
      </c>
      <c r="L8" s="20">
        <v>83</v>
      </c>
      <c r="M8" s="20">
        <v>22</v>
      </c>
      <c r="N8" s="20">
        <v>54</v>
      </c>
    </row>
    <row r="9" spans="1:17" x14ac:dyDescent="0.25">
      <c r="A9" s="57"/>
      <c r="B9" s="54" t="s">
        <v>68</v>
      </c>
      <c r="C9" s="20">
        <v>31</v>
      </c>
      <c r="D9" s="20">
        <v>80</v>
      </c>
      <c r="E9" s="20">
        <v>83</v>
      </c>
      <c r="F9" s="20">
        <v>74</v>
      </c>
      <c r="G9" s="20">
        <v>52</v>
      </c>
      <c r="H9" s="20">
        <v>60</v>
      </c>
      <c r="I9" s="20">
        <v>49</v>
      </c>
      <c r="J9" s="20">
        <v>39</v>
      </c>
      <c r="K9" s="20">
        <v>80</v>
      </c>
      <c r="L9" s="20">
        <v>82</v>
      </c>
      <c r="M9" s="20">
        <v>56</v>
      </c>
      <c r="N9" s="20">
        <v>35</v>
      </c>
    </row>
    <row r="10" spans="1:17" x14ac:dyDescent="0.25">
      <c r="A10" s="57"/>
      <c r="B10" s="54" t="s">
        <v>75</v>
      </c>
      <c r="C10" s="20">
        <v>60</v>
      </c>
      <c r="D10" s="20">
        <v>83</v>
      </c>
      <c r="E10" s="20">
        <v>51</v>
      </c>
      <c r="F10" s="20">
        <v>20</v>
      </c>
      <c r="G10" s="20">
        <v>51</v>
      </c>
      <c r="H10" s="20">
        <v>62</v>
      </c>
      <c r="I10" s="20">
        <v>44</v>
      </c>
      <c r="J10" s="20">
        <v>62</v>
      </c>
      <c r="K10" s="20">
        <v>81</v>
      </c>
      <c r="L10" s="20">
        <v>46</v>
      </c>
      <c r="M10" s="20">
        <v>34</v>
      </c>
      <c r="N10" s="20">
        <v>34</v>
      </c>
    </row>
    <row r="11" spans="1:17" x14ac:dyDescent="0.25">
      <c r="A11" s="57"/>
      <c r="B11" s="54" t="s">
        <v>79</v>
      </c>
      <c r="C11" s="20">
        <v>53</v>
      </c>
      <c r="D11" s="20">
        <v>38</v>
      </c>
      <c r="E11" s="20">
        <v>62</v>
      </c>
      <c r="F11" s="20">
        <v>39</v>
      </c>
      <c r="G11" s="20">
        <v>83</v>
      </c>
      <c r="H11" s="20">
        <v>44</v>
      </c>
      <c r="I11" s="20">
        <v>53</v>
      </c>
      <c r="J11" s="20">
        <v>37</v>
      </c>
      <c r="K11" s="20">
        <v>61</v>
      </c>
      <c r="L11" s="20">
        <v>57</v>
      </c>
      <c r="M11" s="20">
        <v>34</v>
      </c>
      <c r="N11" s="20">
        <v>45</v>
      </c>
    </row>
    <row r="12" spans="1:17" x14ac:dyDescent="0.25">
      <c r="A12" s="57"/>
      <c r="B12" s="54" t="s">
        <v>80</v>
      </c>
      <c r="C12" s="20">
        <v>72</v>
      </c>
      <c r="D12" s="20">
        <v>80</v>
      </c>
      <c r="E12" s="20">
        <v>29</v>
      </c>
      <c r="F12" s="20">
        <v>41</v>
      </c>
      <c r="G12" s="20">
        <v>78</v>
      </c>
      <c r="H12" s="20">
        <v>69</v>
      </c>
      <c r="I12" s="20">
        <v>51</v>
      </c>
      <c r="J12" s="20">
        <v>53</v>
      </c>
      <c r="K12" s="20">
        <v>71</v>
      </c>
      <c r="L12" s="20">
        <v>22</v>
      </c>
      <c r="M12" s="20">
        <v>20</v>
      </c>
      <c r="N12" s="20">
        <v>34</v>
      </c>
    </row>
    <row r="13" spans="1:17" x14ac:dyDescent="0.25">
      <c r="A13" s="57"/>
      <c r="B13" s="54" t="s">
        <v>77</v>
      </c>
      <c r="C13" s="20">
        <v>70</v>
      </c>
      <c r="D13" s="20">
        <v>34</v>
      </c>
      <c r="E13" s="20">
        <v>84</v>
      </c>
      <c r="F13" s="20">
        <v>31</v>
      </c>
      <c r="G13" s="20">
        <v>82</v>
      </c>
      <c r="H13" s="20">
        <v>51</v>
      </c>
      <c r="I13" s="20">
        <v>25</v>
      </c>
      <c r="J13" s="20">
        <v>80</v>
      </c>
      <c r="K13" s="20">
        <v>29</v>
      </c>
      <c r="L13" s="20">
        <v>82</v>
      </c>
      <c r="M13" s="20">
        <v>23</v>
      </c>
      <c r="N13" s="20">
        <v>21</v>
      </c>
    </row>
    <row r="14" spans="1:17" x14ac:dyDescent="0.25">
      <c r="A14" s="57"/>
      <c r="B14" s="54" t="s">
        <v>69</v>
      </c>
      <c r="C14" s="20">
        <v>46</v>
      </c>
      <c r="D14" s="20">
        <v>81</v>
      </c>
      <c r="E14" s="20">
        <v>44</v>
      </c>
      <c r="F14" s="20">
        <v>41</v>
      </c>
      <c r="G14" s="20">
        <v>82</v>
      </c>
      <c r="H14" s="20">
        <v>43</v>
      </c>
      <c r="I14" s="20">
        <v>47</v>
      </c>
      <c r="J14" s="20">
        <v>28</v>
      </c>
      <c r="K14" s="20">
        <v>60</v>
      </c>
      <c r="L14" s="20">
        <v>21</v>
      </c>
      <c r="M14" s="20">
        <v>20</v>
      </c>
      <c r="N14" s="20">
        <v>68</v>
      </c>
    </row>
    <row r="15" spans="1:17" x14ac:dyDescent="0.25">
      <c r="A15" s="57"/>
      <c r="B15" s="54" t="s">
        <v>76</v>
      </c>
      <c r="C15" s="20">
        <v>58</v>
      </c>
      <c r="D15" s="20">
        <v>22</v>
      </c>
      <c r="E15" s="20">
        <v>27</v>
      </c>
      <c r="F15" s="20">
        <v>33</v>
      </c>
      <c r="G15" s="20">
        <v>82</v>
      </c>
      <c r="H15" s="20">
        <v>58</v>
      </c>
      <c r="I15" s="20">
        <v>82</v>
      </c>
      <c r="J15" s="20">
        <v>74</v>
      </c>
      <c r="K15" s="20">
        <v>21</v>
      </c>
      <c r="L15" s="20">
        <v>37</v>
      </c>
      <c r="M15" s="20">
        <v>54</v>
      </c>
      <c r="N15" s="20">
        <v>43</v>
      </c>
    </row>
    <row r="16" spans="1:17" x14ac:dyDescent="0.25">
      <c r="A16" s="57"/>
      <c r="B16" s="54" t="s">
        <v>74</v>
      </c>
      <c r="C16" s="20">
        <v>27</v>
      </c>
      <c r="D16" s="20">
        <v>78</v>
      </c>
      <c r="E16" s="20">
        <v>52</v>
      </c>
      <c r="F16" s="20">
        <v>84</v>
      </c>
      <c r="G16" s="20">
        <v>82</v>
      </c>
      <c r="H16" s="20">
        <v>28</v>
      </c>
      <c r="I16" s="20">
        <v>25</v>
      </c>
      <c r="J16" s="20">
        <v>72</v>
      </c>
      <c r="K16" s="20">
        <v>45</v>
      </c>
      <c r="L16" s="20">
        <v>33</v>
      </c>
      <c r="M16" s="20">
        <v>82</v>
      </c>
      <c r="N16" s="20">
        <v>30</v>
      </c>
    </row>
    <row r="17" spans="1:14" x14ac:dyDescent="0.25">
      <c r="A17" s="57"/>
      <c r="B17" s="54" t="s">
        <v>81</v>
      </c>
      <c r="C17" s="20">
        <v>66</v>
      </c>
      <c r="D17" s="20">
        <v>33</v>
      </c>
      <c r="E17" s="20">
        <v>29</v>
      </c>
      <c r="F17" s="20">
        <v>76</v>
      </c>
      <c r="G17" s="20">
        <v>82</v>
      </c>
      <c r="H17" s="20">
        <v>62</v>
      </c>
      <c r="I17" s="20">
        <v>31</v>
      </c>
      <c r="J17" s="20">
        <v>47</v>
      </c>
      <c r="K17" s="20">
        <v>52</v>
      </c>
      <c r="L17" s="20">
        <v>60</v>
      </c>
      <c r="M17" s="20">
        <v>57</v>
      </c>
      <c r="N17" s="20">
        <v>74</v>
      </c>
    </row>
    <row r="18" spans="1:14" x14ac:dyDescent="0.25">
      <c r="A18" s="57"/>
      <c r="B18" s="54" t="s">
        <v>66</v>
      </c>
      <c r="C18" s="20">
        <v>30</v>
      </c>
      <c r="D18" s="20">
        <v>81</v>
      </c>
      <c r="E18" s="20">
        <v>35</v>
      </c>
      <c r="F18" s="20">
        <v>42</v>
      </c>
      <c r="G18" s="20">
        <v>82</v>
      </c>
      <c r="H18" s="20">
        <v>73</v>
      </c>
      <c r="I18" s="20">
        <v>39</v>
      </c>
      <c r="J18" s="20">
        <v>59</v>
      </c>
      <c r="K18" s="20">
        <v>49</v>
      </c>
      <c r="L18" s="20">
        <v>79</v>
      </c>
      <c r="M18" s="20">
        <v>47</v>
      </c>
      <c r="N18" s="20">
        <v>63</v>
      </c>
    </row>
    <row r="19" spans="1:14" x14ac:dyDescent="0.25">
      <c r="A19" s="57"/>
      <c r="B19" s="54" t="s">
        <v>78</v>
      </c>
      <c r="C19" s="20">
        <v>22</v>
      </c>
      <c r="D19" s="20">
        <v>48</v>
      </c>
      <c r="E19" s="20">
        <v>20</v>
      </c>
      <c r="F19" s="20">
        <v>62</v>
      </c>
      <c r="G19" s="20">
        <v>82</v>
      </c>
      <c r="H19" s="20">
        <v>32</v>
      </c>
      <c r="I19" s="20">
        <v>57</v>
      </c>
      <c r="J19" s="20">
        <v>41</v>
      </c>
      <c r="K19" s="20">
        <v>54</v>
      </c>
      <c r="L19" s="20">
        <v>65</v>
      </c>
      <c r="M19" s="20">
        <v>27</v>
      </c>
      <c r="N19" s="20">
        <v>44</v>
      </c>
    </row>
    <row r="20" spans="1:14" x14ac:dyDescent="0.25">
      <c r="A20" s="57"/>
      <c r="B20" s="54" t="s">
        <v>82</v>
      </c>
      <c r="C20" s="20">
        <v>79</v>
      </c>
      <c r="D20" s="20">
        <v>43</v>
      </c>
      <c r="E20" s="20">
        <v>67</v>
      </c>
      <c r="F20" s="20">
        <v>36</v>
      </c>
      <c r="G20" s="20">
        <v>82</v>
      </c>
      <c r="H20" s="20">
        <v>66</v>
      </c>
      <c r="I20" s="20">
        <v>27</v>
      </c>
      <c r="J20" s="20">
        <v>41</v>
      </c>
      <c r="K20" s="20">
        <v>54</v>
      </c>
      <c r="L20" s="20">
        <v>72</v>
      </c>
      <c r="M20" s="20">
        <v>83</v>
      </c>
      <c r="N20" s="20">
        <v>27</v>
      </c>
    </row>
    <row r="21" spans="1:14" x14ac:dyDescent="0.25">
      <c r="A21" s="57"/>
      <c r="B21" s="54" t="s">
        <v>83</v>
      </c>
      <c r="C21" s="20">
        <v>82</v>
      </c>
      <c r="D21" s="20">
        <v>81</v>
      </c>
      <c r="E21" s="20">
        <v>32</v>
      </c>
      <c r="F21" s="20">
        <v>75</v>
      </c>
      <c r="G21" s="20">
        <v>82</v>
      </c>
      <c r="H21" s="20">
        <v>42</v>
      </c>
      <c r="I21" s="20">
        <v>67</v>
      </c>
      <c r="J21" s="20">
        <v>45</v>
      </c>
      <c r="K21" s="20">
        <v>63</v>
      </c>
      <c r="L21" s="20">
        <v>71</v>
      </c>
      <c r="M21" s="20">
        <v>35</v>
      </c>
      <c r="N21" s="20">
        <v>40</v>
      </c>
    </row>
    <row r="22" spans="1:14" x14ac:dyDescent="0.25">
      <c r="A22" s="57"/>
      <c r="B22" s="54" t="s">
        <v>70</v>
      </c>
      <c r="C22" s="20">
        <v>85</v>
      </c>
      <c r="D22" s="20">
        <v>42</v>
      </c>
      <c r="E22" s="20">
        <v>60</v>
      </c>
      <c r="F22" s="20">
        <v>38</v>
      </c>
      <c r="G22" s="20">
        <v>82</v>
      </c>
      <c r="H22" s="20">
        <v>81</v>
      </c>
      <c r="I22" s="20">
        <v>72</v>
      </c>
      <c r="J22" s="20">
        <v>59</v>
      </c>
      <c r="K22" s="20">
        <v>77</v>
      </c>
      <c r="L22" s="20">
        <v>49</v>
      </c>
      <c r="M22" s="20">
        <v>59</v>
      </c>
      <c r="N22" s="20">
        <v>54</v>
      </c>
    </row>
    <row r="23" spans="1:14" x14ac:dyDescent="0.25">
      <c r="A23" s="57"/>
      <c r="B23" s="54" t="s">
        <v>72</v>
      </c>
      <c r="C23" s="20">
        <v>43</v>
      </c>
      <c r="D23" s="20">
        <v>82</v>
      </c>
      <c r="E23" s="20">
        <v>37</v>
      </c>
      <c r="F23" s="20">
        <v>57</v>
      </c>
      <c r="G23" s="20">
        <v>82</v>
      </c>
      <c r="H23" s="20">
        <v>81</v>
      </c>
      <c r="I23" s="20">
        <v>29</v>
      </c>
      <c r="J23" s="20">
        <v>40</v>
      </c>
      <c r="K23" s="20">
        <v>53</v>
      </c>
      <c r="L23" s="20">
        <v>52</v>
      </c>
      <c r="M23" s="20">
        <v>30</v>
      </c>
      <c r="N23" s="20">
        <v>70</v>
      </c>
    </row>
    <row r="24" spans="1:14" x14ac:dyDescent="0.25">
      <c r="A24" s="57"/>
      <c r="B24" s="55" t="s">
        <v>67</v>
      </c>
      <c r="C24" s="20">
        <v>27</v>
      </c>
      <c r="D24" s="20">
        <v>64</v>
      </c>
      <c r="E24" s="20">
        <v>48</v>
      </c>
      <c r="F24" s="20">
        <v>30</v>
      </c>
      <c r="G24" s="20">
        <v>82</v>
      </c>
      <c r="H24" s="20">
        <v>63</v>
      </c>
      <c r="I24" s="20">
        <v>41</v>
      </c>
      <c r="J24" s="20">
        <v>29</v>
      </c>
      <c r="K24" s="20">
        <v>31</v>
      </c>
      <c r="L24" s="20">
        <v>44</v>
      </c>
      <c r="M24" s="20">
        <v>53</v>
      </c>
      <c r="N24" s="20">
        <v>21</v>
      </c>
    </row>
  </sheetData>
  <mergeCells count="2">
    <mergeCell ref="C3:N3"/>
    <mergeCell ref="A5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zoomScale="140" workbookViewId="0">
      <selection activeCell="H5" sqref="H5"/>
    </sheetView>
  </sheetViews>
  <sheetFormatPr baseColWidth="10" defaultRowHeight="15" x14ac:dyDescent="0.25"/>
  <cols>
    <col min="1" max="1" width="13.140625" customWidth="1"/>
    <col min="2" max="3" width="10.85546875" customWidth="1"/>
    <col min="4" max="4" width="11.85546875" customWidth="1"/>
    <col min="5" max="7" width="10.85546875" customWidth="1"/>
    <col min="8" max="8" width="9.140625" customWidth="1"/>
  </cols>
  <sheetData>
    <row r="2" spans="1:8" ht="23.25" x14ac:dyDescent="0.35">
      <c r="A2" s="60" t="s">
        <v>2</v>
      </c>
      <c r="B2" s="60"/>
      <c r="C2" s="60"/>
      <c r="D2" s="60"/>
      <c r="E2" s="60"/>
      <c r="F2" s="60"/>
      <c r="G2" s="60"/>
      <c r="H2" s="60"/>
    </row>
    <row r="3" spans="1:8" ht="23.25" x14ac:dyDescent="0.35">
      <c r="A3" s="13"/>
      <c r="B3" s="13"/>
      <c r="C3" s="13"/>
      <c r="D3" s="13"/>
      <c r="E3" s="13"/>
      <c r="F3" s="13"/>
      <c r="G3" s="13"/>
      <c r="H3" s="13"/>
    </row>
    <row r="5" spans="1:8" x14ac:dyDescent="0.25">
      <c r="A5" s="10" t="s">
        <v>1</v>
      </c>
      <c r="B5" s="9">
        <v>3</v>
      </c>
      <c r="C5" s="59" t="s">
        <v>93</v>
      </c>
      <c r="D5" s="59"/>
      <c r="E5" s="9">
        <v>5</v>
      </c>
      <c r="F5" s="59" t="s">
        <v>92</v>
      </c>
      <c r="G5" s="59"/>
      <c r="H5" s="8">
        <f>INDEX(Salaires,MATCH(E5,expérience),MATCH(B5,Étude))</f>
        <v>3593</v>
      </c>
    </row>
    <row r="7" spans="1:8" ht="23.25" x14ac:dyDescent="0.35">
      <c r="A7" s="13"/>
      <c r="B7" s="13"/>
      <c r="C7" s="13"/>
      <c r="D7" s="13"/>
      <c r="E7" s="13"/>
      <c r="F7" s="13"/>
      <c r="G7" s="13"/>
      <c r="H7" s="13"/>
    </row>
    <row r="9" spans="1:8" ht="30" customHeight="1" x14ac:dyDescent="0.25">
      <c r="A9" s="5" t="s">
        <v>99</v>
      </c>
      <c r="B9" s="6">
        <v>0</v>
      </c>
      <c r="C9" s="6">
        <v>1</v>
      </c>
      <c r="D9" s="6">
        <v>2</v>
      </c>
      <c r="E9" s="6">
        <v>5</v>
      </c>
      <c r="F9" s="6">
        <v>10</v>
      </c>
      <c r="G9" s="6">
        <v>15</v>
      </c>
    </row>
    <row r="10" spans="1:8" x14ac:dyDescent="0.25">
      <c r="A10" s="7">
        <v>0</v>
      </c>
      <c r="B10" s="3">
        <v>1300</v>
      </c>
      <c r="C10" s="3">
        <v>1700</v>
      </c>
      <c r="D10" s="3">
        <v>2100</v>
      </c>
      <c r="E10" s="3">
        <v>3300</v>
      </c>
      <c r="F10" s="3">
        <v>5300</v>
      </c>
      <c r="G10" s="3">
        <v>7300</v>
      </c>
    </row>
    <row r="11" spans="1:8" x14ac:dyDescent="0.25">
      <c r="A11" s="7">
        <v>1</v>
      </c>
      <c r="B11" s="3">
        <v>1391</v>
      </c>
      <c r="C11" s="3">
        <v>1854</v>
      </c>
      <c r="D11" s="3">
        <v>2191</v>
      </c>
      <c r="E11" s="3">
        <v>3391</v>
      </c>
      <c r="F11" s="3">
        <v>5391</v>
      </c>
      <c r="G11" s="3">
        <v>7391</v>
      </c>
    </row>
    <row r="12" spans="1:8" x14ac:dyDescent="0.25">
      <c r="A12" s="7">
        <v>2</v>
      </c>
      <c r="B12" s="3">
        <v>1488</v>
      </c>
      <c r="C12" s="3">
        <v>1888</v>
      </c>
      <c r="D12" s="3">
        <v>2288</v>
      </c>
      <c r="E12" s="3">
        <v>3488</v>
      </c>
      <c r="F12" s="3">
        <v>5488</v>
      </c>
      <c r="G12" s="3">
        <v>7488</v>
      </c>
    </row>
    <row r="13" spans="1:8" x14ac:dyDescent="0.25">
      <c r="A13" s="7">
        <v>3</v>
      </c>
      <c r="B13" s="3">
        <v>1569</v>
      </c>
      <c r="C13" s="3">
        <v>1993</v>
      </c>
      <c r="D13" s="3">
        <v>2393</v>
      </c>
      <c r="E13" s="3">
        <v>3593</v>
      </c>
      <c r="F13" s="3">
        <v>5593</v>
      </c>
      <c r="G13" s="3">
        <v>7593</v>
      </c>
    </row>
    <row r="14" spans="1:8" x14ac:dyDescent="0.25">
      <c r="A14" s="7">
        <v>4</v>
      </c>
      <c r="B14" s="3">
        <v>1704</v>
      </c>
      <c r="C14" s="3">
        <v>2104</v>
      </c>
      <c r="D14" s="3">
        <v>2504</v>
      </c>
      <c r="E14" s="3">
        <v>3704</v>
      </c>
      <c r="F14" s="3">
        <v>5704</v>
      </c>
      <c r="G14" s="3">
        <v>7704</v>
      </c>
    </row>
    <row r="15" spans="1:8" x14ac:dyDescent="0.25">
      <c r="A15" s="7">
        <v>5</v>
      </c>
      <c r="B15" s="3">
        <v>1823</v>
      </c>
      <c r="C15" s="3">
        <v>2223</v>
      </c>
      <c r="D15" s="3">
        <v>2623</v>
      </c>
      <c r="E15" s="3">
        <v>3823</v>
      </c>
      <c r="F15" s="3">
        <v>5823</v>
      </c>
      <c r="G15" s="3">
        <v>7823</v>
      </c>
    </row>
    <row r="16" spans="1:8" x14ac:dyDescent="0.25">
      <c r="A16" s="1"/>
    </row>
    <row r="17" ht="14.1" customHeight="1" x14ac:dyDescent="0.25"/>
  </sheetData>
  <mergeCells count="3">
    <mergeCell ref="C5:D5"/>
    <mergeCell ref="F5:G5"/>
    <mergeCell ref="A2:H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13" workbookViewId="0">
      <selection activeCell="E6" sqref="E6"/>
    </sheetView>
  </sheetViews>
  <sheetFormatPr baseColWidth="10" defaultRowHeight="15" x14ac:dyDescent="0.25"/>
  <cols>
    <col min="1" max="1" width="10" customWidth="1"/>
    <col min="2" max="2" width="20.28515625" customWidth="1"/>
    <col min="3" max="3" width="10.7109375" customWidth="1"/>
    <col min="4" max="4" width="13.140625" customWidth="1"/>
    <col min="5" max="5" width="7.7109375" customWidth="1"/>
    <col min="6" max="10" width="6.7109375" customWidth="1"/>
    <col min="11" max="11" width="26.42578125" customWidth="1"/>
    <col min="12" max="12" width="6.85546875" customWidth="1"/>
  </cols>
  <sheetData>
    <row r="1" spans="1:12" s="1" customFormat="1" ht="28.5" customHeight="1" x14ac:dyDescent="0.25">
      <c r="A1" s="3" t="s">
        <v>3</v>
      </c>
      <c r="B1" s="3" t="s">
        <v>4</v>
      </c>
      <c r="C1" s="3" t="s">
        <v>5</v>
      </c>
      <c r="D1" s="2" t="s">
        <v>6</v>
      </c>
      <c r="E1" s="3" t="s">
        <v>7</v>
      </c>
      <c r="K1" s="3" t="s">
        <v>8</v>
      </c>
      <c r="L1" s="3" t="s">
        <v>9</v>
      </c>
    </row>
    <row r="2" spans="1:12" x14ac:dyDescent="0.25">
      <c r="A2" s="4" t="s">
        <v>10</v>
      </c>
      <c r="B2" s="4" t="s">
        <v>11</v>
      </c>
      <c r="C2" s="11">
        <f t="shared" ref="C2:C16" si="0">VLOOKUP(B2,codeposte,2)</f>
        <v>4</v>
      </c>
      <c r="D2" s="3">
        <v>1</v>
      </c>
      <c r="E2" s="11">
        <f t="shared" ref="E2:E16" si="1">INDEX(prime,C2,D2)</f>
        <v>198</v>
      </c>
      <c r="K2" s="4" t="s">
        <v>12</v>
      </c>
      <c r="L2" s="4">
        <v>4</v>
      </c>
    </row>
    <row r="3" spans="1:12" x14ac:dyDescent="0.25">
      <c r="A3" s="4" t="s">
        <v>13</v>
      </c>
      <c r="B3" s="4" t="s">
        <v>11</v>
      </c>
      <c r="C3" s="11">
        <f t="shared" si="0"/>
        <v>4</v>
      </c>
      <c r="D3" s="3">
        <v>2</v>
      </c>
      <c r="E3" s="11">
        <f t="shared" si="1"/>
        <v>232</v>
      </c>
      <c r="K3" s="12" t="s">
        <v>14</v>
      </c>
      <c r="L3" s="4">
        <v>1</v>
      </c>
    </row>
    <row r="4" spans="1:12" ht="14.25" customHeight="1" x14ac:dyDescent="0.25">
      <c r="A4" s="4" t="s">
        <v>15</v>
      </c>
      <c r="B4" s="12" t="s">
        <v>16</v>
      </c>
      <c r="C4" s="11">
        <f t="shared" si="0"/>
        <v>2</v>
      </c>
      <c r="D4" s="3">
        <v>3</v>
      </c>
      <c r="E4" s="11">
        <f t="shared" si="1"/>
        <v>466</v>
      </c>
      <c r="K4" s="4" t="s">
        <v>17</v>
      </c>
      <c r="L4" s="4">
        <v>3</v>
      </c>
    </row>
    <row r="5" spans="1:12" x14ac:dyDescent="0.25">
      <c r="A5" s="4" t="s">
        <v>18</v>
      </c>
      <c r="B5" s="4" t="s">
        <v>17</v>
      </c>
      <c r="C5" s="11">
        <f t="shared" si="0"/>
        <v>3</v>
      </c>
      <c r="D5" s="3">
        <v>4</v>
      </c>
      <c r="E5" s="11">
        <f t="shared" si="1"/>
        <v>400</v>
      </c>
      <c r="K5" s="12" t="s">
        <v>16</v>
      </c>
      <c r="L5" s="4">
        <v>2</v>
      </c>
    </row>
    <row r="6" spans="1:12" x14ac:dyDescent="0.25">
      <c r="A6" s="4" t="s">
        <v>19</v>
      </c>
      <c r="B6" s="4" t="s">
        <v>11</v>
      </c>
      <c r="C6" s="11">
        <f t="shared" si="0"/>
        <v>4</v>
      </c>
      <c r="D6" s="3">
        <v>5</v>
      </c>
      <c r="E6" s="11">
        <f t="shared" si="1"/>
        <v>334</v>
      </c>
      <c r="K6" s="4" t="s">
        <v>11</v>
      </c>
      <c r="L6" s="4">
        <v>4</v>
      </c>
    </row>
    <row r="7" spans="1:12" x14ac:dyDescent="0.25">
      <c r="A7" s="4" t="s">
        <v>20</v>
      </c>
      <c r="B7" s="4" t="s">
        <v>11</v>
      </c>
      <c r="C7" s="11">
        <f t="shared" si="0"/>
        <v>4</v>
      </c>
      <c r="D7" s="3">
        <v>4</v>
      </c>
      <c r="E7" s="11">
        <f t="shared" si="1"/>
        <v>300</v>
      </c>
    </row>
    <row r="8" spans="1:12" ht="13.5" customHeight="1" x14ac:dyDescent="0.25">
      <c r="A8" s="4" t="s">
        <v>21</v>
      </c>
      <c r="B8" s="4" t="s">
        <v>17</v>
      </c>
      <c r="C8" s="11">
        <f t="shared" si="0"/>
        <v>3</v>
      </c>
      <c r="D8" s="3">
        <v>3</v>
      </c>
      <c r="E8" s="11">
        <f t="shared" si="1"/>
        <v>334</v>
      </c>
    </row>
    <row r="9" spans="1:12" x14ac:dyDescent="0.25">
      <c r="A9" s="4" t="s">
        <v>22</v>
      </c>
      <c r="B9" s="4" t="s">
        <v>11</v>
      </c>
      <c r="C9" s="11">
        <f t="shared" si="0"/>
        <v>4</v>
      </c>
      <c r="D9" s="3">
        <v>2</v>
      </c>
      <c r="E9" s="11">
        <f t="shared" si="1"/>
        <v>232</v>
      </c>
    </row>
    <row r="10" spans="1:12" ht="14.25" customHeight="1" x14ac:dyDescent="0.25">
      <c r="A10" s="4" t="s">
        <v>23</v>
      </c>
      <c r="B10" s="4" t="s">
        <v>12</v>
      </c>
      <c r="C10" s="11">
        <f t="shared" si="0"/>
        <v>4</v>
      </c>
      <c r="D10" s="3">
        <v>5</v>
      </c>
      <c r="E10" s="11">
        <f t="shared" si="1"/>
        <v>334</v>
      </c>
    </row>
    <row r="11" spans="1:12" x14ac:dyDescent="0.25">
      <c r="A11" s="4" t="s">
        <v>24</v>
      </c>
      <c r="B11" s="4" t="s">
        <v>11</v>
      </c>
      <c r="C11" s="11">
        <f t="shared" si="0"/>
        <v>4</v>
      </c>
      <c r="D11" s="3">
        <v>3</v>
      </c>
      <c r="E11" s="11">
        <f t="shared" si="1"/>
        <v>266</v>
      </c>
    </row>
    <row r="12" spans="1:12" ht="15" customHeight="1" x14ac:dyDescent="0.25">
      <c r="A12" s="4" t="s">
        <v>25</v>
      </c>
      <c r="B12" s="12" t="s">
        <v>16</v>
      </c>
      <c r="C12" s="11">
        <f t="shared" si="0"/>
        <v>2</v>
      </c>
      <c r="D12" s="3">
        <v>1</v>
      </c>
      <c r="E12" s="11">
        <f t="shared" si="1"/>
        <v>332</v>
      </c>
    </row>
    <row r="13" spans="1:12" ht="13.5" customHeight="1" x14ac:dyDescent="0.25">
      <c r="A13" s="4" t="s">
        <v>26</v>
      </c>
      <c r="B13" s="12" t="s">
        <v>14</v>
      </c>
      <c r="C13" s="11">
        <f t="shared" si="0"/>
        <v>1</v>
      </c>
      <c r="D13" s="3">
        <v>4</v>
      </c>
      <c r="E13" s="11">
        <f t="shared" si="1"/>
        <v>650</v>
      </c>
    </row>
    <row r="14" spans="1:12" x14ac:dyDescent="0.25">
      <c r="A14" s="4" t="s">
        <v>27</v>
      </c>
      <c r="B14" s="4" t="s">
        <v>11</v>
      </c>
      <c r="C14" s="11">
        <f t="shared" si="0"/>
        <v>4</v>
      </c>
      <c r="D14" s="3">
        <v>4</v>
      </c>
      <c r="E14" s="11">
        <f t="shared" si="1"/>
        <v>300</v>
      </c>
    </row>
    <row r="15" spans="1:12" x14ac:dyDescent="0.25">
      <c r="A15" s="4" t="s">
        <v>28</v>
      </c>
      <c r="B15" s="4" t="s">
        <v>11</v>
      </c>
      <c r="C15" s="11">
        <f t="shared" si="0"/>
        <v>4</v>
      </c>
      <c r="D15" s="3">
        <v>3</v>
      </c>
      <c r="E15" s="11">
        <f t="shared" si="1"/>
        <v>266</v>
      </c>
    </row>
    <row r="16" spans="1:12" x14ac:dyDescent="0.25">
      <c r="A16" s="4" t="s">
        <v>29</v>
      </c>
      <c r="B16" s="4" t="s">
        <v>17</v>
      </c>
      <c r="C16" s="11">
        <f t="shared" si="0"/>
        <v>3</v>
      </c>
      <c r="D16" s="3">
        <v>1</v>
      </c>
      <c r="E16" s="11">
        <f t="shared" si="1"/>
        <v>202</v>
      </c>
    </row>
    <row r="18" spans="4:10" x14ac:dyDescent="0.25">
      <c r="E18" s="61" t="s">
        <v>30</v>
      </c>
      <c r="F18" s="61"/>
      <c r="G18" s="61"/>
      <c r="H18" s="61"/>
      <c r="I18" s="61"/>
      <c r="J18" s="61"/>
    </row>
    <row r="19" spans="4:10" x14ac:dyDescent="0.25">
      <c r="D19" s="62" t="s">
        <v>31</v>
      </c>
      <c r="E19" s="4"/>
      <c r="F19" s="4">
        <v>1</v>
      </c>
      <c r="G19" s="4">
        <v>2</v>
      </c>
      <c r="H19" s="4">
        <v>3</v>
      </c>
      <c r="I19" s="4">
        <v>4</v>
      </c>
      <c r="J19" s="4">
        <v>5</v>
      </c>
    </row>
    <row r="20" spans="4:10" x14ac:dyDescent="0.25">
      <c r="D20" s="62"/>
      <c r="E20" s="4">
        <v>1</v>
      </c>
      <c r="F20" s="4">
        <v>500</v>
      </c>
      <c r="G20" s="4">
        <v>550</v>
      </c>
      <c r="H20" s="4">
        <v>600</v>
      </c>
      <c r="I20" s="4">
        <v>650</v>
      </c>
      <c r="J20" s="4">
        <v>700</v>
      </c>
    </row>
    <row r="21" spans="4:10" x14ac:dyDescent="0.25">
      <c r="D21" s="62"/>
      <c r="E21" s="4">
        <v>2</v>
      </c>
      <c r="F21" s="4">
        <v>332</v>
      </c>
      <c r="G21" s="4">
        <v>399</v>
      </c>
      <c r="H21" s="4">
        <v>466</v>
      </c>
      <c r="I21" s="4">
        <v>533</v>
      </c>
      <c r="J21" s="4">
        <v>600</v>
      </c>
    </row>
    <row r="22" spans="4:10" x14ac:dyDescent="0.25">
      <c r="D22" s="62"/>
      <c r="E22" s="4">
        <v>3</v>
      </c>
      <c r="F22" s="4">
        <v>202</v>
      </c>
      <c r="G22" s="4">
        <v>268</v>
      </c>
      <c r="H22" s="4">
        <v>334</v>
      </c>
      <c r="I22" s="4">
        <v>400</v>
      </c>
      <c r="J22" s="4">
        <v>466</v>
      </c>
    </row>
    <row r="23" spans="4:10" x14ac:dyDescent="0.25">
      <c r="D23" s="62"/>
      <c r="E23" s="4">
        <v>4</v>
      </c>
      <c r="F23" s="4">
        <v>198</v>
      </c>
      <c r="G23" s="4">
        <v>232</v>
      </c>
      <c r="H23" s="4">
        <v>266</v>
      </c>
      <c r="I23" s="4">
        <v>300</v>
      </c>
      <c r="J23" s="4">
        <v>334</v>
      </c>
    </row>
  </sheetData>
  <mergeCells count="2">
    <mergeCell ref="E18:J18"/>
    <mergeCell ref="D19:D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45" zoomScaleNormal="145" workbookViewId="0">
      <selection activeCell="F3" sqref="F3"/>
    </sheetView>
  </sheetViews>
  <sheetFormatPr baseColWidth="10" defaultColWidth="10.85546875" defaultRowHeight="15" x14ac:dyDescent="0.25"/>
  <sheetData>
    <row r="1" spans="1:6" x14ac:dyDescent="0.25">
      <c r="A1" s="29"/>
      <c r="B1" s="29"/>
      <c r="C1" s="25" t="s">
        <v>32</v>
      </c>
      <c r="D1" s="25" t="s">
        <v>33</v>
      </c>
      <c r="E1" s="25" t="s">
        <v>34</v>
      </c>
      <c r="F1" s="25" t="s">
        <v>35</v>
      </c>
    </row>
    <row r="2" spans="1:6" x14ac:dyDescent="0.25">
      <c r="A2" s="29"/>
      <c r="B2" s="29"/>
      <c r="C2" s="25">
        <v>3000</v>
      </c>
      <c r="D2" s="25">
        <v>25</v>
      </c>
      <c r="E2" s="31">
        <f>INDEX(C7:F12,MATCH(C2,A7:A12),MATCH(D2,C5:F5))</f>
        <v>2.4</v>
      </c>
      <c r="F2" s="31">
        <f>3000/100*25*2.4</f>
        <v>1800</v>
      </c>
    </row>
    <row r="3" spans="1:6" x14ac:dyDescent="0.25">
      <c r="A3" s="29"/>
      <c r="B3" s="29"/>
    </row>
    <row r="4" spans="1:6" x14ac:dyDescent="0.25">
      <c r="A4" s="63" t="s">
        <v>86</v>
      </c>
      <c r="B4" s="64"/>
      <c r="C4" s="65" t="s">
        <v>87</v>
      </c>
      <c r="D4" s="65"/>
      <c r="E4" s="65"/>
      <c r="F4" s="65"/>
    </row>
    <row r="5" spans="1:6" x14ac:dyDescent="0.25">
      <c r="A5" s="32" t="s">
        <v>88</v>
      </c>
      <c r="B5" s="1"/>
      <c r="C5" s="33">
        <v>0</v>
      </c>
      <c r="D5" s="33">
        <v>10</v>
      </c>
      <c r="E5" s="33">
        <v>20</v>
      </c>
      <c r="F5" s="33">
        <v>30</v>
      </c>
    </row>
    <row r="6" spans="1:6" x14ac:dyDescent="0.25">
      <c r="A6" s="1"/>
      <c r="B6" s="32" t="s">
        <v>89</v>
      </c>
      <c r="C6" s="34">
        <v>9.99</v>
      </c>
      <c r="D6" s="34">
        <v>19.989999999999998</v>
      </c>
      <c r="E6" s="34">
        <v>29.99</v>
      </c>
      <c r="F6" s="34"/>
    </row>
    <row r="7" spans="1:6" x14ac:dyDescent="0.25">
      <c r="A7" s="25">
        <v>0</v>
      </c>
      <c r="B7" s="25">
        <v>99.99</v>
      </c>
      <c r="C7" s="34">
        <v>5.6</v>
      </c>
      <c r="D7" s="34">
        <v>4.4000000000000004</v>
      </c>
      <c r="E7" s="34">
        <v>3.2</v>
      </c>
      <c r="F7" s="34">
        <v>2</v>
      </c>
    </row>
    <row r="8" spans="1:6" x14ac:dyDescent="0.25">
      <c r="A8" s="25">
        <v>100</v>
      </c>
      <c r="B8" s="25">
        <v>499.99</v>
      </c>
      <c r="C8" s="34">
        <v>5.4</v>
      </c>
      <c r="D8" s="34">
        <v>4.2</v>
      </c>
      <c r="E8" s="34">
        <v>3</v>
      </c>
      <c r="F8" s="34">
        <v>1.8</v>
      </c>
    </row>
    <row r="9" spans="1:6" x14ac:dyDescent="0.25">
      <c r="A9" s="25">
        <v>500</v>
      </c>
      <c r="B9" s="25">
        <v>999.99</v>
      </c>
      <c r="C9" s="34">
        <v>5.2</v>
      </c>
      <c r="D9" s="34">
        <v>4</v>
      </c>
      <c r="E9" s="34">
        <v>2.8</v>
      </c>
      <c r="F9" s="34">
        <v>1.6</v>
      </c>
    </row>
    <row r="10" spans="1:6" x14ac:dyDescent="0.25">
      <c r="A10" s="25">
        <v>1000</v>
      </c>
      <c r="B10" s="25">
        <v>1999.99</v>
      </c>
      <c r="C10" s="34">
        <v>5</v>
      </c>
      <c r="D10" s="34">
        <v>3.8</v>
      </c>
      <c r="E10" s="34">
        <v>2.6</v>
      </c>
      <c r="F10" s="34">
        <v>1.4</v>
      </c>
    </row>
    <row r="11" spans="1:6" x14ac:dyDescent="0.25">
      <c r="A11" s="25">
        <v>2000</v>
      </c>
      <c r="B11" s="25">
        <v>4999.99</v>
      </c>
      <c r="C11" s="34">
        <v>4.8</v>
      </c>
      <c r="D11" s="34">
        <v>3.6</v>
      </c>
      <c r="E11" s="34">
        <v>2.4</v>
      </c>
      <c r="F11" s="34">
        <v>1.2</v>
      </c>
    </row>
    <row r="12" spans="1:6" x14ac:dyDescent="0.25">
      <c r="A12" s="25">
        <v>5000</v>
      </c>
      <c r="B12" s="25"/>
      <c r="C12" s="34">
        <v>4.5999999999999996</v>
      </c>
      <c r="D12" s="34">
        <v>3.4</v>
      </c>
      <c r="E12" s="34">
        <v>2.2000000000000002</v>
      </c>
      <c r="F12" s="34">
        <v>1</v>
      </c>
    </row>
    <row r="13" spans="1:6" x14ac:dyDescent="0.25">
      <c r="A13" s="29" t="s">
        <v>36</v>
      </c>
      <c r="B13" s="29"/>
      <c r="C13" s="29"/>
      <c r="D13" s="29"/>
      <c r="E13" s="29"/>
      <c r="F13" s="29"/>
    </row>
    <row r="14" spans="1:6" x14ac:dyDescent="0.25">
      <c r="A14" s="29"/>
      <c r="B14" s="29"/>
      <c r="C14" s="29"/>
      <c r="D14" s="29"/>
      <c r="E14" s="29"/>
      <c r="F14" s="29"/>
    </row>
    <row r="15" spans="1:6" x14ac:dyDescent="0.25">
      <c r="A15" s="29"/>
      <c r="B15" s="29"/>
      <c r="C15" s="29"/>
      <c r="D15" s="29"/>
      <c r="E15" s="29"/>
      <c r="F15" s="29"/>
    </row>
    <row r="16" spans="1:6" x14ac:dyDescent="0.25">
      <c r="A16" s="29"/>
      <c r="B16" s="29"/>
      <c r="C16" s="29"/>
      <c r="D16" s="29"/>
      <c r="E16" s="29"/>
      <c r="F16" s="29"/>
    </row>
    <row r="17" spans="1:6" x14ac:dyDescent="0.25">
      <c r="A17" s="29"/>
      <c r="B17" s="29"/>
      <c r="C17" s="29"/>
      <c r="D17" s="29"/>
      <c r="E17" s="29"/>
      <c r="F17" s="29"/>
    </row>
    <row r="18" spans="1:6" x14ac:dyDescent="0.25">
      <c r="A18" s="29"/>
      <c r="B18" s="29"/>
      <c r="C18" s="29"/>
      <c r="D18" s="29"/>
      <c r="E18" s="29"/>
      <c r="F18" s="29"/>
    </row>
  </sheetData>
  <mergeCells count="2">
    <mergeCell ref="A4:B4"/>
    <mergeCell ref="C4:F4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144" workbookViewId="0">
      <selection activeCell="D21" sqref="D21"/>
    </sheetView>
  </sheetViews>
  <sheetFormatPr baseColWidth="10" defaultColWidth="10.85546875" defaultRowHeight="15" x14ac:dyDescent="0.25"/>
  <cols>
    <col min="1" max="1" width="21.140625" customWidth="1"/>
    <col min="6" max="6" width="3.28515625" customWidth="1"/>
    <col min="7" max="7" width="18.28515625" bestFit="1" customWidth="1"/>
  </cols>
  <sheetData>
    <row r="1" spans="1:8" x14ac:dyDescent="0.25">
      <c r="A1" s="35" t="s">
        <v>41</v>
      </c>
      <c r="B1" s="36" t="s">
        <v>37</v>
      </c>
      <c r="C1" s="36" t="s">
        <v>38</v>
      </c>
      <c r="D1" s="36" t="s">
        <v>39</v>
      </c>
      <c r="E1" s="36" t="s">
        <v>40</v>
      </c>
      <c r="F1" s="37"/>
      <c r="G1" s="38" t="s">
        <v>42</v>
      </c>
      <c r="H1" s="38" t="s">
        <v>43</v>
      </c>
    </row>
    <row r="2" spans="1:8" x14ac:dyDescent="0.25">
      <c r="A2" s="39">
        <v>0</v>
      </c>
      <c r="B2" s="40">
        <v>0.05</v>
      </c>
      <c r="C2" s="40">
        <v>0.05</v>
      </c>
      <c r="D2" s="40">
        <v>0.05</v>
      </c>
      <c r="E2" s="40">
        <v>0.05</v>
      </c>
      <c r="F2" s="37"/>
      <c r="G2" s="38" t="s">
        <v>46</v>
      </c>
      <c r="H2" s="41">
        <v>1</v>
      </c>
    </row>
    <row r="3" spans="1:8" x14ac:dyDescent="0.25">
      <c r="A3" s="39">
        <v>50000</v>
      </c>
      <c r="B3" s="40">
        <v>0.08</v>
      </c>
      <c r="C3" s="40">
        <v>0.06</v>
      </c>
      <c r="D3" s="40">
        <v>0.04</v>
      </c>
      <c r="E3" s="40">
        <v>0.03</v>
      </c>
      <c r="F3" s="37"/>
      <c r="G3" s="38" t="s">
        <v>47</v>
      </c>
      <c r="H3" s="41">
        <v>2</v>
      </c>
    </row>
    <row r="4" spans="1:8" x14ac:dyDescent="0.25">
      <c r="A4" s="39">
        <v>75000</v>
      </c>
      <c r="B4" s="40">
        <v>0.1</v>
      </c>
      <c r="C4" s="40">
        <v>7.0000000000000007E-2</v>
      </c>
      <c r="D4" s="40">
        <v>0.05</v>
      </c>
      <c r="E4" s="40">
        <v>0.05</v>
      </c>
      <c r="F4" s="37"/>
      <c r="G4" s="38" t="s">
        <v>90</v>
      </c>
      <c r="H4" s="41">
        <v>2</v>
      </c>
    </row>
    <row r="5" spans="1:8" x14ac:dyDescent="0.25">
      <c r="A5" s="39">
        <v>100000</v>
      </c>
      <c r="B5" s="40">
        <v>0.15</v>
      </c>
      <c r="C5" s="40">
        <v>0.08</v>
      </c>
      <c r="D5" s="40">
        <v>0.02</v>
      </c>
      <c r="E5" s="40">
        <v>7.0000000000000007E-2</v>
      </c>
      <c r="F5" s="37"/>
      <c r="G5" s="38" t="s">
        <v>91</v>
      </c>
      <c r="H5" s="41">
        <v>4</v>
      </c>
    </row>
    <row r="6" spans="1:8" x14ac:dyDescent="0.25">
      <c r="A6" s="39">
        <v>125000</v>
      </c>
      <c r="B6" s="40">
        <v>0.2</v>
      </c>
      <c r="C6" s="40">
        <v>0.1</v>
      </c>
      <c r="D6" s="40">
        <v>0.1</v>
      </c>
      <c r="E6" s="40">
        <v>0.1</v>
      </c>
      <c r="F6" s="37"/>
      <c r="G6" s="38" t="s">
        <v>48</v>
      </c>
      <c r="H6" s="41">
        <v>3</v>
      </c>
    </row>
    <row r="7" spans="1:8" x14ac:dyDescent="0.25">
      <c r="A7" s="37"/>
      <c r="B7" s="37"/>
      <c r="C7" s="37"/>
      <c r="D7" s="37"/>
      <c r="E7" s="37"/>
      <c r="F7" s="37"/>
      <c r="G7" s="42"/>
      <c r="H7" s="42"/>
    </row>
    <row r="8" spans="1:8" x14ac:dyDescent="0.25">
      <c r="A8" s="37"/>
      <c r="B8" s="37"/>
      <c r="C8" s="37"/>
      <c r="D8" s="37"/>
      <c r="E8" s="37"/>
      <c r="F8" s="37"/>
      <c r="G8" s="43"/>
      <c r="H8" s="43"/>
    </row>
    <row r="9" spans="1:8" x14ac:dyDescent="0.25">
      <c r="A9" s="37"/>
      <c r="B9" s="44"/>
      <c r="C9" s="37"/>
      <c r="D9" s="37"/>
      <c r="E9" s="37"/>
      <c r="F9" s="37"/>
    </row>
    <row r="10" spans="1:8" ht="27.75" customHeight="1" x14ac:dyDescent="0.25">
      <c r="A10" s="38" t="s">
        <v>42</v>
      </c>
      <c r="B10" s="38" t="s">
        <v>43</v>
      </c>
      <c r="C10" s="38" t="s">
        <v>44</v>
      </c>
      <c r="D10" s="35" t="s">
        <v>45</v>
      </c>
    </row>
    <row r="11" spans="1:8" ht="15" customHeight="1" x14ac:dyDescent="0.25">
      <c r="A11" s="38" t="s">
        <v>46</v>
      </c>
      <c r="B11" s="45">
        <f>VLOOKUP(A11,table_representant,2)</f>
        <v>1</v>
      </c>
      <c r="C11" s="46">
        <v>120000</v>
      </c>
      <c r="D11" s="56">
        <f>INDEX(taux_commission,MATCH(C11,$A$2:$A$6),MATCH("zone "&amp;B11,$B$1:$E$1))*C11</f>
        <v>18000</v>
      </c>
      <c r="E11">
        <f>MATCH("zone "&amp;B11,B1:E1)</f>
        <v>1</v>
      </c>
      <c r="F11">
        <f>MATCH(C11,A2:A6)</f>
        <v>4</v>
      </c>
    </row>
    <row r="12" spans="1:8" x14ac:dyDescent="0.25">
      <c r="A12" s="38" t="s">
        <v>47</v>
      </c>
      <c r="B12" s="45">
        <f>VLOOKUP(A12,table_representant,2)</f>
        <v>2</v>
      </c>
      <c r="C12" s="46">
        <v>75600</v>
      </c>
      <c r="D12" s="56">
        <f>INDEX(taux_commission,MATCH(C12,$A$2:$A$6),MATCH("zone "&amp;B12,$B$1:$E$1))*C12</f>
        <v>5292.0000000000009</v>
      </c>
    </row>
    <row r="13" spans="1:8" x14ac:dyDescent="0.25">
      <c r="A13" s="38" t="s">
        <v>48</v>
      </c>
      <c r="B13" s="45">
        <f>VLOOKUP(A13,table_representant,2,FALSE)</f>
        <v>3</v>
      </c>
      <c r="C13" s="46">
        <v>12600</v>
      </c>
      <c r="D13" s="56">
        <f>INDEX(taux_commission,MATCH(C13,$A$2:$A$6),MATCH("zone "&amp;B13,$B$1:$E$1))*C13</f>
        <v>630</v>
      </c>
    </row>
    <row r="14" spans="1:8" x14ac:dyDescent="0.25">
      <c r="A14" s="38"/>
      <c r="B14" s="45"/>
      <c r="C14" s="46">
        <v>25000</v>
      </c>
      <c r="D14" s="47"/>
    </row>
    <row r="15" spans="1:8" x14ac:dyDescent="0.25">
      <c r="A15" s="38"/>
      <c r="B15" s="45"/>
      <c r="C15" s="46"/>
      <c r="D15" s="47"/>
    </row>
    <row r="16" spans="1:8" x14ac:dyDescent="0.25">
      <c r="A16" s="38"/>
      <c r="B16" s="45"/>
      <c r="C16" s="46"/>
      <c r="D16" s="47"/>
    </row>
    <row r="17" spans="1:4" x14ac:dyDescent="0.25">
      <c r="A17" s="4"/>
      <c r="B17" s="45"/>
      <c r="C17" s="48"/>
      <c r="D17" s="47"/>
    </row>
    <row r="18" spans="1:4" x14ac:dyDescent="0.25">
      <c r="A18" s="4"/>
      <c r="B18" s="45"/>
      <c r="C18" s="48"/>
      <c r="D18" s="47"/>
    </row>
    <row r="19" spans="1:4" x14ac:dyDescent="0.25">
      <c r="A19" s="4"/>
      <c r="B19" s="45"/>
      <c r="C19" s="48"/>
      <c r="D19" s="47"/>
    </row>
    <row r="20" spans="1:4" x14ac:dyDescent="0.25">
      <c r="A20" s="49" t="s">
        <v>49</v>
      </c>
      <c r="B20" s="50"/>
      <c r="C20" s="50"/>
      <c r="D20" s="51">
        <f>SUM(D11:D19)</f>
        <v>23922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71" workbookViewId="0">
      <selection activeCell="K4" sqref="K4:K5"/>
    </sheetView>
  </sheetViews>
  <sheetFormatPr baseColWidth="10" defaultColWidth="10.85546875" defaultRowHeight="15" x14ac:dyDescent="0.25"/>
  <cols>
    <col min="1" max="1" width="2.42578125" customWidth="1"/>
    <col min="2" max="2" width="4.140625" customWidth="1"/>
    <col min="3" max="6" width="6.140625" customWidth="1"/>
    <col min="7" max="7" width="4" customWidth="1"/>
    <col min="8" max="8" width="11.85546875" customWidth="1"/>
    <col min="9" max="9" width="13.7109375" customWidth="1"/>
    <col min="10" max="10" width="10" customWidth="1"/>
    <col min="11" max="11" width="12.7109375" customWidth="1"/>
  </cols>
  <sheetData>
    <row r="1" spans="1:11" x14ac:dyDescent="0.25">
      <c r="B1" s="61" t="s">
        <v>50</v>
      </c>
      <c r="C1" s="61"/>
      <c r="D1" s="61"/>
      <c r="E1" s="61"/>
      <c r="F1" s="61"/>
      <c r="H1" s="4" t="s">
        <v>51</v>
      </c>
      <c r="I1" s="4" t="s">
        <v>52</v>
      </c>
      <c r="J1" s="4" t="s">
        <v>53</v>
      </c>
      <c r="K1" s="4" t="s">
        <v>54</v>
      </c>
    </row>
    <row r="2" spans="1:11" x14ac:dyDescent="0.25">
      <c r="A2" s="66" t="s">
        <v>53</v>
      </c>
      <c r="B2" s="25"/>
      <c r="C2" s="26">
        <v>1</v>
      </c>
      <c r="D2" s="26">
        <v>2</v>
      </c>
      <c r="E2" s="26">
        <v>3</v>
      </c>
      <c r="F2" s="26">
        <v>4</v>
      </c>
      <c r="H2" s="3" t="s">
        <v>55</v>
      </c>
      <c r="I2" s="27">
        <v>2</v>
      </c>
      <c r="J2" s="27">
        <v>34</v>
      </c>
      <c r="K2" s="28">
        <f>IFERROR(INDEX(baremeprimeenfant,MATCH(J2,$B$3:$B$13),MATCH(I2,$C$2:$F$2)),"Pas de prime")</f>
        <v>16500</v>
      </c>
    </row>
    <row r="3" spans="1:11" x14ac:dyDescent="0.25">
      <c r="A3" s="66"/>
      <c r="B3" s="25">
        <v>1</v>
      </c>
      <c r="C3" s="26">
        <v>0</v>
      </c>
      <c r="D3" s="26">
        <v>2000</v>
      </c>
      <c r="E3" s="26">
        <v>4000</v>
      </c>
      <c r="F3" s="26">
        <v>8000</v>
      </c>
      <c r="H3" s="3" t="s">
        <v>56</v>
      </c>
      <c r="I3" s="3">
        <v>3</v>
      </c>
      <c r="J3" s="3">
        <v>35</v>
      </c>
      <c r="K3" s="28">
        <f>IFERROR(INDEX(baremeprimeenfant,MATCH(J3,$B$3:$B$13),MATCH(I3,$C$2:$F$2)),"Pas de prime")</f>
        <v>21000</v>
      </c>
    </row>
    <row r="4" spans="1:11" x14ac:dyDescent="0.25">
      <c r="A4" s="66"/>
      <c r="B4" s="25">
        <v>2</v>
      </c>
      <c r="C4" s="26">
        <v>500</v>
      </c>
      <c r="D4" s="26">
        <v>2500</v>
      </c>
      <c r="E4" s="26">
        <v>4500</v>
      </c>
      <c r="F4" s="26">
        <v>8500</v>
      </c>
      <c r="H4" s="3" t="s">
        <v>57</v>
      </c>
      <c r="I4" s="3">
        <v>5</v>
      </c>
      <c r="J4" s="3">
        <v>0</v>
      </c>
      <c r="K4" s="28" t="str">
        <f>IFERROR(INDEX(baremeprimeenfant,MATCH(J4,$B$3:$B$13),MATCH(I4,$C$2:$F$2)),"Pas de prime")</f>
        <v>Pas de prime</v>
      </c>
    </row>
    <row r="5" spans="1:11" x14ac:dyDescent="0.25">
      <c r="A5" s="66"/>
      <c r="B5" s="25">
        <v>3</v>
      </c>
      <c r="C5" s="26">
        <v>1000</v>
      </c>
      <c r="D5" s="26">
        <v>3000</v>
      </c>
      <c r="E5" s="26">
        <v>5000</v>
      </c>
      <c r="F5" s="26">
        <v>9000</v>
      </c>
      <c r="H5" s="3" t="s">
        <v>58</v>
      </c>
      <c r="I5" s="3">
        <v>0</v>
      </c>
      <c r="J5" s="3">
        <v>36</v>
      </c>
      <c r="K5" s="28" t="str">
        <f>IFERROR(INDEX(baremeprimeenfant,MATCH(J5,$B$3:$B$13),MATCH(I5,$C$2:$F$2)),"Pas de prime")</f>
        <v>Pas de prime</v>
      </c>
    </row>
    <row r="6" spans="1:11" x14ac:dyDescent="0.25">
      <c r="A6" s="66"/>
      <c r="B6" s="25">
        <v>4</v>
      </c>
      <c r="C6" s="26">
        <v>1500</v>
      </c>
      <c r="D6" s="26">
        <v>3500</v>
      </c>
      <c r="E6" s="26">
        <v>5500</v>
      </c>
      <c r="F6" s="26">
        <v>9500</v>
      </c>
    </row>
    <row r="7" spans="1:11" x14ac:dyDescent="0.25">
      <c r="A7" s="66"/>
      <c r="B7" s="25">
        <v>5</v>
      </c>
      <c r="C7" s="26">
        <v>2000</v>
      </c>
      <c r="D7" s="26">
        <v>4000</v>
      </c>
      <c r="E7" s="26">
        <v>6000</v>
      </c>
      <c r="F7" s="26">
        <v>10000</v>
      </c>
    </row>
    <row r="8" spans="1:11" x14ac:dyDescent="0.25">
      <c r="A8" s="66"/>
      <c r="B8" s="25">
        <v>10</v>
      </c>
      <c r="C8" s="26">
        <v>4500</v>
      </c>
      <c r="D8" s="26">
        <v>6500</v>
      </c>
      <c r="E8" s="26">
        <v>8500</v>
      </c>
      <c r="F8" s="26">
        <v>12500</v>
      </c>
    </row>
    <row r="9" spans="1:11" x14ac:dyDescent="0.25">
      <c r="A9" s="66"/>
      <c r="B9" s="25">
        <v>15</v>
      </c>
      <c r="C9" s="26">
        <v>7000</v>
      </c>
      <c r="D9" s="26">
        <v>9000</v>
      </c>
      <c r="E9" s="26">
        <v>11000</v>
      </c>
      <c r="F9" s="26">
        <v>15000</v>
      </c>
    </row>
    <row r="10" spans="1:11" x14ac:dyDescent="0.25">
      <c r="A10" s="66"/>
      <c r="B10" s="25">
        <v>20</v>
      </c>
      <c r="C10" s="26">
        <v>9500</v>
      </c>
      <c r="D10" s="26">
        <v>11500</v>
      </c>
      <c r="E10" s="26">
        <v>13500</v>
      </c>
      <c r="F10" s="26">
        <v>17500</v>
      </c>
    </row>
    <row r="11" spans="1:11" ht="15" customHeight="1" x14ac:dyDescent="0.25">
      <c r="A11" s="66"/>
      <c r="B11" s="25">
        <v>25</v>
      </c>
      <c r="C11" s="26">
        <v>12000</v>
      </c>
      <c r="D11" s="26">
        <v>14000</v>
      </c>
      <c r="E11" s="26">
        <v>16000</v>
      </c>
      <c r="F11" s="26">
        <v>20000</v>
      </c>
    </row>
    <row r="12" spans="1:11" ht="15" customHeight="1" x14ac:dyDescent="0.25">
      <c r="A12" s="66"/>
      <c r="B12" s="25">
        <v>30</v>
      </c>
      <c r="C12" s="26">
        <v>14500</v>
      </c>
      <c r="D12" s="26">
        <v>16500</v>
      </c>
      <c r="E12" s="26">
        <v>18500</v>
      </c>
      <c r="F12" s="26">
        <v>22500</v>
      </c>
    </row>
    <row r="13" spans="1:11" ht="15" customHeight="1" x14ac:dyDescent="0.25">
      <c r="A13" s="66"/>
      <c r="B13" s="25">
        <v>35</v>
      </c>
      <c r="C13" s="26">
        <v>17000</v>
      </c>
      <c r="D13" s="26">
        <v>19000</v>
      </c>
      <c r="E13" s="26">
        <v>21000</v>
      </c>
      <c r="F13" s="26">
        <v>25000</v>
      </c>
    </row>
    <row r="14" spans="1:11" ht="15" customHeight="1" x14ac:dyDescent="0.25">
      <c r="A14" s="29"/>
      <c r="B14" s="29"/>
      <c r="C14" s="30"/>
      <c r="D14" s="30"/>
      <c r="E14" s="30"/>
      <c r="F14" s="30"/>
    </row>
    <row r="15" spans="1:11" ht="15" customHeight="1" x14ac:dyDescent="0.25">
      <c r="A15" s="29"/>
      <c r="B15" s="29"/>
      <c r="C15" s="30"/>
      <c r="D15" s="30"/>
      <c r="E15" s="30"/>
      <c r="F15" s="30"/>
    </row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mergeCells count="2">
    <mergeCell ref="B1:F1"/>
    <mergeCell ref="A2:A13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683BDBB2FCEC4098D9A19DF58A715E" ma:contentTypeVersion="6" ma:contentTypeDescription="Crée un document." ma:contentTypeScope="" ma:versionID="3a26ea0b22027c4415478f1d3f53b0da">
  <xsd:schema xmlns:xsd="http://www.w3.org/2001/XMLSchema" xmlns:xs="http://www.w3.org/2001/XMLSchema" xmlns:p="http://schemas.microsoft.com/office/2006/metadata/properties" xmlns:ns3="88b0c674-0edc-442b-96bf-3dd23e5f92a8" targetNamespace="http://schemas.microsoft.com/office/2006/metadata/properties" ma:root="true" ma:fieldsID="45002167cd3999ffa66e9ee930e20b16" ns3:_="">
    <xsd:import namespace="88b0c674-0edc-442b-96bf-3dd23e5f92a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0c674-0edc-442b-96bf-3dd23e5f92a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b0c674-0edc-442b-96bf-3dd23e5f92a8" xsi:nil="true"/>
  </documentManagement>
</p:properties>
</file>

<file path=customXml/itemProps1.xml><?xml version="1.0" encoding="utf-8"?>
<ds:datastoreItem xmlns:ds="http://schemas.openxmlformats.org/officeDocument/2006/customXml" ds:itemID="{FA79DE66-44D7-4D15-AE85-B23C5DA45F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F61A81-CBCA-4D19-8081-12B94D41C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b0c674-0edc-442b-96bf-3dd23e5f92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5E5471-4342-4995-BBFD-2E4181A480C6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88b0c674-0edc-442b-96bf-3dd23e5f92a8"/>
    <ds:schemaRef ds:uri="http://purl.org/dc/elements/1.1/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9</vt:i4>
      </vt:variant>
    </vt:vector>
  </HeadingPairs>
  <TitlesOfParts>
    <vt:vector size="17" baseType="lpstr">
      <vt:lpstr>appl 1</vt:lpstr>
      <vt:lpstr>appl 2</vt:lpstr>
      <vt:lpstr>Applic 1 et 2</vt:lpstr>
      <vt:lpstr>appli 3</vt:lpstr>
      <vt:lpstr>appl 4</vt:lpstr>
      <vt:lpstr>appl 5</vt:lpstr>
      <vt:lpstr>appl 6</vt:lpstr>
      <vt:lpstr>appl 7</vt:lpstr>
      <vt:lpstr>baremeprimeenfant</vt:lpstr>
      <vt:lpstr>codeposte</vt:lpstr>
      <vt:lpstr>Étude</vt:lpstr>
      <vt:lpstr>expérience</vt:lpstr>
      <vt:lpstr>ListeV</vt:lpstr>
      <vt:lpstr>prime</vt:lpstr>
      <vt:lpstr>Salaires</vt:lpstr>
      <vt:lpstr>table_representant</vt:lpstr>
      <vt:lpstr>taux_commission</vt:lpstr>
    </vt:vector>
  </TitlesOfParts>
  <Company>Lycée TURGOT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professeur</dc:creator>
  <cp:lastModifiedBy>GOKKAYAK Berkant</cp:lastModifiedBy>
  <cp:lastPrinted>2025-01-10T10:43:15Z</cp:lastPrinted>
  <dcterms:created xsi:type="dcterms:W3CDTF">2015-02-09T12:48:32Z</dcterms:created>
  <dcterms:modified xsi:type="dcterms:W3CDTF">2025-01-10T10:44:29Z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0x010100ED683BDBB2FCEC4098D9A19DF58A715E</vt:lpwstr>
  </property>
</Properties>
</file>